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miroslava.sykorova\Desktop\Rozpočty neoceněné\"/>
    </mc:Choice>
  </mc:AlternateContent>
  <bookViews>
    <workbookView xWindow="0" yWindow="0" windowWidth="0" windowHeight="0"/>
  </bookViews>
  <sheets>
    <sheet name="Rekapitulace stavby" sheetId="1" r:id="rId1"/>
    <sheet name="SO 001 - VEDLEJŠÍ A OSTAT..." sheetId="2" r:id="rId2"/>
    <sheet name="SO 101 - PŘECHOD PRO CHODCE" sheetId="3" r:id="rId3"/>
    <sheet name="SO 404 - NASVĚTLENÍ PŘECHODU" sheetId="4" r:id="rId4"/>
  </sheets>
  <definedNames>
    <definedName name="_xlnm.Print_Area" localSheetId="0">'Rekapitulace stavby'!$D$4:$AO$76,'Rekapitulace stavby'!$C$82:$AQ$98</definedName>
    <definedName name="_xlnm.Print_Titles" localSheetId="0">'Rekapitulace stavby'!$92:$92</definedName>
    <definedName name="_xlnm._FilterDatabase" localSheetId="1" hidden="1">'SO 001 - VEDLEJŠÍ A OSTAT...'!$C$119:$K$134</definedName>
    <definedName name="_xlnm.Print_Area" localSheetId="1">'SO 001 - VEDLEJŠÍ A OSTAT...'!$C$4:$J$76,'SO 001 - VEDLEJŠÍ A OSTAT...'!$C$82:$J$101,'SO 001 - VEDLEJŠÍ A OSTAT...'!$C$107:$K$134</definedName>
    <definedName name="_xlnm.Print_Titles" localSheetId="1">'SO 001 - VEDLEJŠÍ A OSTAT...'!$119:$119</definedName>
    <definedName name="_xlnm._FilterDatabase" localSheetId="2" hidden="1">'SO 101 - PŘECHOD PRO CHODCE'!$C$121:$K$214</definedName>
    <definedName name="_xlnm.Print_Area" localSheetId="2">'SO 101 - PŘECHOD PRO CHODCE'!$C$4:$J$76,'SO 101 - PŘECHOD PRO CHODCE'!$C$82:$J$103,'SO 101 - PŘECHOD PRO CHODCE'!$C$109:$K$214</definedName>
    <definedName name="_xlnm.Print_Titles" localSheetId="2">'SO 101 - PŘECHOD PRO CHODCE'!$121:$121</definedName>
    <definedName name="_xlnm._FilterDatabase" localSheetId="3" hidden="1">'SO 404 - NASVĚTLENÍ PŘECHODU'!$C$119:$K$186</definedName>
    <definedName name="_xlnm.Print_Area" localSheetId="3">'SO 404 - NASVĚTLENÍ PŘECHODU'!$C$4:$J$76,'SO 404 - NASVĚTLENÍ PŘECHODU'!$C$82:$J$101,'SO 404 - NASVĚTLENÍ PŘECHODU'!$C$107:$K$186</definedName>
    <definedName name="_xlnm.Print_Titles" localSheetId="3">'SO 404 - NASVĚTLENÍ PŘECHODU'!$119:$119</definedName>
  </definedNames>
  <calcPr/>
</workbook>
</file>

<file path=xl/calcChain.xml><?xml version="1.0" encoding="utf-8"?>
<calcChain xmlns="http://schemas.openxmlformats.org/spreadsheetml/2006/main">
  <c i="4" l="1" r="J37"/>
  <c r="J36"/>
  <c i="1" r="AY97"/>
  <c i="4" r="J35"/>
  <c i="1" r="AX97"/>
  <c i="4"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1"/>
  <c r="BH151"/>
  <c r="BG151"/>
  <c r="BF151"/>
  <c r="T151"/>
  <c r="R151"/>
  <c r="P151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8"/>
  <c r="BH128"/>
  <c r="BG128"/>
  <c r="BF128"/>
  <c r="T128"/>
  <c r="R128"/>
  <c r="P128"/>
  <c r="BI127"/>
  <c r="BH127"/>
  <c r="BG127"/>
  <c r="BF127"/>
  <c r="T127"/>
  <c r="R127"/>
  <c r="P127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J117"/>
  <c r="J116"/>
  <c r="F116"/>
  <c r="F114"/>
  <c r="E112"/>
  <c r="J92"/>
  <c r="J91"/>
  <c r="F91"/>
  <c r="F89"/>
  <c r="E87"/>
  <c r="J18"/>
  <c r="E18"/>
  <c r="F117"/>
  <c r="J17"/>
  <c r="J12"/>
  <c r="J89"/>
  <c r="E7"/>
  <c r="E110"/>
  <c i="3" r="J37"/>
  <c r="J36"/>
  <c i="1" r="AY96"/>
  <c i="3" r="J35"/>
  <c i="1" r="AX96"/>
  <c i="3" r="BI214"/>
  <c r="BH214"/>
  <c r="BG214"/>
  <c r="BF214"/>
  <c r="T214"/>
  <c r="T213"/>
  <c r="R214"/>
  <c r="R213"/>
  <c r="P214"/>
  <c r="P213"/>
  <c r="BI211"/>
  <c r="BH211"/>
  <c r="BG211"/>
  <c r="BF211"/>
  <c r="T211"/>
  <c r="R211"/>
  <c r="P211"/>
  <c r="BI210"/>
  <c r="BH210"/>
  <c r="BG210"/>
  <c r="BF210"/>
  <c r="T210"/>
  <c r="R210"/>
  <c r="P210"/>
  <c r="BI208"/>
  <c r="BH208"/>
  <c r="BG208"/>
  <c r="BF208"/>
  <c r="T208"/>
  <c r="R208"/>
  <c r="P208"/>
  <c r="BI205"/>
  <c r="BH205"/>
  <c r="BG205"/>
  <c r="BF205"/>
  <c r="T205"/>
  <c r="R205"/>
  <c r="P205"/>
  <c r="BI203"/>
  <c r="BH203"/>
  <c r="BG203"/>
  <c r="BF203"/>
  <c r="T203"/>
  <c r="R203"/>
  <c r="P203"/>
  <c r="BI200"/>
  <c r="BH200"/>
  <c r="BG200"/>
  <c r="BF200"/>
  <c r="T200"/>
  <c r="R200"/>
  <c r="P200"/>
  <c r="BI197"/>
  <c r="BH197"/>
  <c r="BG197"/>
  <c r="BF197"/>
  <c r="T197"/>
  <c r="R197"/>
  <c r="P197"/>
  <c r="BI193"/>
  <c r="BH193"/>
  <c r="BG193"/>
  <c r="BF193"/>
  <c r="T193"/>
  <c r="R193"/>
  <c r="P193"/>
  <c r="BI190"/>
  <c r="BH190"/>
  <c r="BG190"/>
  <c r="BF190"/>
  <c r="T190"/>
  <c r="R190"/>
  <c r="P190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2"/>
  <c r="BH182"/>
  <c r="BG182"/>
  <c r="BF182"/>
  <c r="T182"/>
  <c r="R182"/>
  <c r="P182"/>
  <c r="BI179"/>
  <c r="BH179"/>
  <c r="BG179"/>
  <c r="BF179"/>
  <c r="T179"/>
  <c r="R179"/>
  <c r="P179"/>
  <c r="BI177"/>
  <c r="BH177"/>
  <c r="BG177"/>
  <c r="BF177"/>
  <c r="T177"/>
  <c r="R177"/>
  <c r="P177"/>
  <c r="BI174"/>
  <c r="BH174"/>
  <c r="BG174"/>
  <c r="BF174"/>
  <c r="T174"/>
  <c r="R174"/>
  <c r="P174"/>
  <c r="BI172"/>
  <c r="BH172"/>
  <c r="BG172"/>
  <c r="BF172"/>
  <c r="T172"/>
  <c r="R172"/>
  <c r="P172"/>
  <c r="BI170"/>
  <c r="BH170"/>
  <c r="BG170"/>
  <c r="BF170"/>
  <c r="T170"/>
  <c r="R170"/>
  <c r="P170"/>
  <c r="BI168"/>
  <c r="BH168"/>
  <c r="BG168"/>
  <c r="BF168"/>
  <c r="T168"/>
  <c r="R168"/>
  <c r="P168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7"/>
  <c r="BH157"/>
  <c r="BG157"/>
  <c r="BF157"/>
  <c r="T157"/>
  <c r="R157"/>
  <c r="P157"/>
  <c r="BI156"/>
  <c r="BH156"/>
  <c r="BG156"/>
  <c r="BF156"/>
  <c r="T156"/>
  <c r="R156"/>
  <c r="P156"/>
  <c r="BI154"/>
  <c r="BH154"/>
  <c r="BG154"/>
  <c r="BF154"/>
  <c r="T154"/>
  <c r="R154"/>
  <c r="P154"/>
  <c r="BI152"/>
  <c r="BH152"/>
  <c r="BG152"/>
  <c r="BF152"/>
  <c r="T152"/>
  <c r="R152"/>
  <c r="P152"/>
  <c r="BI147"/>
  <c r="BH147"/>
  <c r="BG147"/>
  <c r="BF147"/>
  <c r="T147"/>
  <c r="R147"/>
  <c r="P147"/>
  <c r="BI142"/>
  <c r="BH142"/>
  <c r="BG142"/>
  <c r="BF142"/>
  <c r="T142"/>
  <c r="R142"/>
  <c r="P142"/>
  <c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R134"/>
  <c r="P134"/>
  <c r="BI131"/>
  <c r="BH131"/>
  <c r="BG131"/>
  <c r="BF131"/>
  <c r="T131"/>
  <c r="R131"/>
  <c r="P131"/>
  <c r="BI129"/>
  <c r="BH129"/>
  <c r="BG129"/>
  <c r="BF129"/>
  <c r="T129"/>
  <c r="R129"/>
  <c r="P129"/>
  <c r="BI128"/>
  <c r="BH128"/>
  <c r="BG128"/>
  <c r="BF128"/>
  <c r="T128"/>
  <c r="R128"/>
  <c r="P128"/>
  <c r="BI125"/>
  <c r="BH125"/>
  <c r="BG125"/>
  <c r="BF125"/>
  <c r="T125"/>
  <c r="R125"/>
  <c r="P125"/>
  <c r="J119"/>
  <c r="F116"/>
  <c r="E114"/>
  <c r="J92"/>
  <c r="F89"/>
  <c r="E87"/>
  <c r="J21"/>
  <c r="E21"/>
  <c r="J118"/>
  <c r="J20"/>
  <c r="J18"/>
  <c r="E18"/>
  <c r="F92"/>
  <c r="J17"/>
  <c r="J15"/>
  <c r="E15"/>
  <c r="F118"/>
  <c r="J14"/>
  <c r="J12"/>
  <c r="J116"/>
  <c r="E7"/>
  <c r="E112"/>
  <c i="2" r="J37"/>
  <c r="J36"/>
  <c i="1" r="AY95"/>
  <c i="2" r="J35"/>
  <c i="1" r="AX95"/>
  <c i="2" r="BI134"/>
  <c r="BH134"/>
  <c r="BG134"/>
  <c r="BF134"/>
  <c r="T134"/>
  <c r="T133"/>
  <c r="R134"/>
  <c r="R133"/>
  <c r="P134"/>
  <c r="P133"/>
  <c r="BI132"/>
  <c r="BH132"/>
  <c r="BG132"/>
  <c r="BF132"/>
  <c r="T132"/>
  <c r="R132"/>
  <c r="P132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J117"/>
  <c r="F114"/>
  <c r="E112"/>
  <c r="J92"/>
  <c r="F89"/>
  <c r="E87"/>
  <c r="J21"/>
  <c r="E21"/>
  <c r="J91"/>
  <c r="J20"/>
  <c r="J18"/>
  <c r="E18"/>
  <c r="F117"/>
  <c r="J17"/>
  <c r="J15"/>
  <c r="E15"/>
  <c r="F91"/>
  <c r="J14"/>
  <c r="J12"/>
  <c r="J114"/>
  <c r="E7"/>
  <c r="E85"/>
  <c i="1" r="L90"/>
  <c r="AM90"/>
  <c r="AM89"/>
  <c r="L89"/>
  <c r="AM87"/>
  <c r="L87"/>
  <c r="L85"/>
  <c r="L84"/>
  <c i="4" r="BK186"/>
  <c r="J186"/>
  <c r="J185"/>
  <c r="J184"/>
  <c r="J183"/>
  <c r="BK182"/>
  <c r="J182"/>
  <c r="BK181"/>
  <c r="BK180"/>
  <c r="BK178"/>
  <c r="J177"/>
  <c r="J176"/>
  <c r="J175"/>
  <c r="J174"/>
  <c r="J173"/>
  <c r="BK172"/>
  <c r="J171"/>
  <c r="J169"/>
  <c r="J168"/>
  <c r="BK166"/>
  <c r="BK165"/>
  <c r="BK164"/>
  <c r="BK162"/>
  <c r="BK161"/>
  <c r="BK160"/>
  <c r="J159"/>
  <c r="BK157"/>
  <c r="BK156"/>
  <c r="J155"/>
  <c r="J154"/>
  <c r="J148"/>
  <c r="J147"/>
  <c r="BK146"/>
  <c r="BK145"/>
  <c r="BK142"/>
  <c r="J141"/>
  <c r="BK140"/>
  <c r="BK139"/>
  <c r="BK137"/>
  <c r="J134"/>
  <c r="J133"/>
  <c r="BK132"/>
  <c r="J131"/>
  <c r="J127"/>
  <c r="BK125"/>
  <c r="BK123"/>
  <c r="J122"/>
  <c i="3" r="J210"/>
  <c r="BK205"/>
  <c r="J203"/>
  <c r="J200"/>
  <c r="J197"/>
  <c r="BK190"/>
  <c r="J187"/>
  <c r="J186"/>
  <c r="BK179"/>
  <c r="J177"/>
  <c r="BK174"/>
  <c r="BK172"/>
  <c r="J170"/>
  <c r="BK168"/>
  <c r="BK164"/>
  <c r="BK163"/>
  <c r="BK162"/>
  <c r="J161"/>
  <c r="J160"/>
  <c r="J159"/>
  <c r="J157"/>
  <c r="J154"/>
  <c r="J152"/>
  <c r="J147"/>
  <c r="BK142"/>
  <c r="J138"/>
  <c r="J136"/>
  <c r="J134"/>
  <c r="BK131"/>
  <c r="BK128"/>
  <c i="2" r="J134"/>
  <c r="J130"/>
  <c r="J129"/>
  <c r="J128"/>
  <c r="J125"/>
  <c i="1" r="AS94"/>
  <c i="4" r="BK185"/>
  <c r="BK184"/>
  <c r="BK183"/>
  <c r="J181"/>
  <c r="BK176"/>
  <c r="BK173"/>
  <c r="J172"/>
  <c r="BK171"/>
  <c r="BK170"/>
  <c r="BK169"/>
  <c r="BK168"/>
  <c r="J167"/>
  <c r="J165"/>
  <c r="J164"/>
  <c r="J162"/>
  <c r="J161"/>
  <c r="BK159"/>
  <c r="BK158"/>
  <c r="J157"/>
  <c r="BK155"/>
  <c r="J151"/>
  <c r="J149"/>
  <c r="BK147"/>
  <c r="J145"/>
  <c r="J144"/>
  <c r="J143"/>
  <c r="J142"/>
  <c r="J140"/>
  <c r="BK138"/>
  <c r="J136"/>
  <c r="J135"/>
  <c r="BK134"/>
  <c r="BK130"/>
  <c r="BK128"/>
  <c r="BK127"/>
  <c r="J125"/>
  <c r="J124"/>
  <c r="BK122"/>
  <c i="3" r="BK214"/>
  <c r="J211"/>
  <c r="BK210"/>
  <c r="J208"/>
  <c r="J205"/>
  <c r="BK200"/>
  <c r="BK193"/>
  <c r="BK188"/>
  <c r="BK186"/>
  <c r="J182"/>
  <c r="J179"/>
  <c r="J174"/>
  <c r="J172"/>
  <c r="J163"/>
  <c r="BK161"/>
  <c r="BK159"/>
  <c r="BK157"/>
  <c r="BK156"/>
  <c r="J142"/>
  <c r="BK136"/>
  <c r="J129"/>
  <c r="J128"/>
  <c r="BK125"/>
  <c i="2" r="J132"/>
  <c r="BK130"/>
  <c r="BK129"/>
  <c r="BK128"/>
  <c r="BK127"/>
  <c r="BK125"/>
  <c r="J124"/>
  <c r="J123"/>
  <c i="4" r="J180"/>
  <c r="J178"/>
  <c r="BK177"/>
  <c r="BK175"/>
  <c r="BK174"/>
  <c r="J170"/>
  <c r="BK167"/>
  <c r="J166"/>
  <c r="J160"/>
  <c r="J158"/>
  <c r="J156"/>
  <c r="BK154"/>
  <c r="BK151"/>
  <c r="BK149"/>
  <c r="BK148"/>
  <c r="J146"/>
  <c r="BK144"/>
  <c r="BK143"/>
  <c r="BK141"/>
  <c r="J139"/>
  <c r="J138"/>
  <c r="J137"/>
  <c r="BK136"/>
  <c r="BK135"/>
  <c r="BK133"/>
  <c r="J132"/>
  <c r="BK131"/>
  <c r="J130"/>
  <c r="J128"/>
  <c r="BK124"/>
  <c r="J123"/>
  <c i="3" r="J214"/>
  <c r="BK211"/>
  <c r="BK208"/>
  <c r="BK203"/>
  <c r="BK197"/>
  <c r="J193"/>
  <c r="J190"/>
  <c r="J188"/>
  <c r="BK187"/>
  <c r="BK182"/>
  <c r="BK177"/>
  <c r="BK170"/>
  <c r="J168"/>
  <c r="J164"/>
  <c r="J162"/>
  <c r="BK160"/>
  <c r="J156"/>
  <c r="BK154"/>
  <c r="BK152"/>
  <c r="BK147"/>
  <c r="BK138"/>
  <c r="BK134"/>
  <c r="J131"/>
  <c r="BK129"/>
  <c r="J125"/>
  <c i="2" r="BK134"/>
  <c r="BK132"/>
  <c r="J127"/>
  <c r="BK124"/>
  <c r="BK123"/>
  <c l="1" r="BK122"/>
  <c r="T122"/>
  <c r="R126"/>
  <c i="3" r="P124"/>
  <c r="T124"/>
  <c r="T133"/>
  <c r="R151"/>
  <c r="P192"/>
  <c i="2" r="R122"/>
  <c r="R121"/>
  <c r="R120"/>
  <c r="T126"/>
  <c i="3" r="R124"/>
  <c r="P133"/>
  <c r="BK151"/>
  <c r="J151"/>
  <c r="J100"/>
  <c r="T151"/>
  <c r="R192"/>
  <c i="2" r="P122"/>
  <c r="BK126"/>
  <c r="J126"/>
  <c r="J99"/>
  <c r="P126"/>
  <c i="3" r="BK124"/>
  <c r="J124"/>
  <c r="J98"/>
  <c r="BK133"/>
  <c r="J133"/>
  <c r="J99"/>
  <c r="R133"/>
  <c r="P151"/>
  <c r="BK192"/>
  <c r="J192"/>
  <c r="J101"/>
  <c r="T192"/>
  <c i="4" r="BK121"/>
  <c r="J121"/>
  <c r="J97"/>
  <c r="P121"/>
  <c r="R121"/>
  <c r="T121"/>
  <c r="BK153"/>
  <c r="J153"/>
  <c r="J98"/>
  <c r="P153"/>
  <c r="R153"/>
  <c r="T153"/>
  <c r="BK163"/>
  <c r="J163"/>
  <c r="J99"/>
  <c r="P163"/>
  <c r="R163"/>
  <c r="T163"/>
  <c r="BK179"/>
  <c r="J179"/>
  <c r="J100"/>
  <c r="P179"/>
  <c r="R179"/>
  <c r="T179"/>
  <c i="2" r="J89"/>
  <c r="F92"/>
  <c r="J116"/>
  <c r="BE123"/>
  <c r="BE127"/>
  <c r="BE130"/>
  <c i="3" r="E85"/>
  <c r="F91"/>
  <c r="F119"/>
  <c r="BE136"/>
  <c r="BE142"/>
  <c r="BE157"/>
  <c r="BE162"/>
  <c r="BE168"/>
  <c r="BE177"/>
  <c r="BE179"/>
  <c r="BE187"/>
  <c r="BE188"/>
  <c r="BE190"/>
  <c r="BE197"/>
  <c r="BE200"/>
  <c r="BE205"/>
  <c r="BE210"/>
  <c i="4" r="BE125"/>
  <c r="BE127"/>
  <c r="BE128"/>
  <c r="BE132"/>
  <c r="BE133"/>
  <c r="BE134"/>
  <c r="BE135"/>
  <c r="BE143"/>
  <c r="BE144"/>
  <c r="BE145"/>
  <c r="BE146"/>
  <c r="BE147"/>
  <c r="BE148"/>
  <c r="BE154"/>
  <c r="BE155"/>
  <c r="BE161"/>
  <c r="BE164"/>
  <c r="BE173"/>
  <c r="BE176"/>
  <c i="2" r="E110"/>
  <c r="F116"/>
  <c r="BE124"/>
  <c r="BE128"/>
  <c r="BE129"/>
  <c r="BE132"/>
  <c r="BE134"/>
  <c i="3" r="J89"/>
  <c r="BE128"/>
  <c r="BE131"/>
  <c r="BE134"/>
  <c r="BE138"/>
  <c r="BE152"/>
  <c r="BE154"/>
  <c r="BE160"/>
  <c r="BE172"/>
  <c r="BE182"/>
  <c r="BE186"/>
  <c r="BE193"/>
  <c r="BE203"/>
  <c r="BE211"/>
  <c r="BE214"/>
  <c r="BK213"/>
  <c r="J213"/>
  <c r="J102"/>
  <c i="4" r="E85"/>
  <c r="F92"/>
  <c r="J114"/>
  <c r="BE123"/>
  <c r="BE131"/>
  <c r="BE137"/>
  <c r="BE139"/>
  <c r="BE141"/>
  <c r="BE142"/>
  <c r="BE151"/>
  <c r="BE156"/>
  <c r="BE157"/>
  <c r="BE165"/>
  <c r="BE166"/>
  <c r="BE167"/>
  <c r="BE168"/>
  <c r="BE169"/>
  <c r="BE175"/>
  <c r="BE180"/>
  <c r="BE182"/>
  <c i="2" r="BE125"/>
  <c r="BK133"/>
  <c r="J133"/>
  <c r="J100"/>
  <c i="3" r="J91"/>
  <c r="BE125"/>
  <c r="BE129"/>
  <c r="BE147"/>
  <c r="BE156"/>
  <c r="BE159"/>
  <c r="BE161"/>
  <c r="BE163"/>
  <c r="BE164"/>
  <c r="BE170"/>
  <c r="BE174"/>
  <c r="BE208"/>
  <c i="4" r="BE122"/>
  <c r="BE124"/>
  <c r="BE130"/>
  <c r="BE136"/>
  <c r="BE138"/>
  <c r="BE140"/>
  <c r="BE149"/>
  <c r="BE158"/>
  <c r="BE159"/>
  <c r="BE160"/>
  <c r="BE162"/>
  <c r="BE170"/>
  <c r="BE171"/>
  <c r="BE172"/>
  <c r="BE174"/>
  <c r="BE177"/>
  <c r="BE178"/>
  <c r="BE181"/>
  <c r="BE183"/>
  <c r="BE184"/>
  <c r="BE185"/>
  <c r="BE186"/>
  <c i="2" r="F34"/>
  <c i="1" r="BA95"/>
  <c i="3" r="F37"/>
  <c i="1" r="BD96"/>
  <c i="3" r="J34"/>
  <c i="1" r="AW96"/>
  <c i="2" r="F36"/>
  <c i="1" r="BC95"/>
  <c i="4" r="F35"/>
  <c i="1" r="BB97"/>
  <c i="2" r="F37"/>
  <c i="1" r="BD95"/>
  <c i="2" r="J34"/>
  <c i="1" r="AW95"/>
  <c i="3" r="F36"/>
  <c i="1" r="BC96"/>
  <c i="4" r="F37"/>
  <c i="1" r="BD97"/>
  <c i="2" r="F35"/>
  <c i="1" r="BB95"/>
  <c i="3" r="F35"/>
  <c i="1" r="BB96"/>
  <c i="4" r="F34"/>
  <c i="1" r="BA97"/>
  <c i="4" r="J34"/>
  <c i="1" r="AW97"/>
  <c i="4" r="F36"/>
  <c i="1" r="BC97"/>
  <c i="3" r="F34"/>
  <c i="1" r="BA96"/>
  <c i="4" l="1" r="R120"/>
  <c r="P120"/>
  <c i="1" r="AU97"/>
  <c i="2" r="P121"/>
  <c r="P120"/>
  <c i="1" r="AU95"/>
  <c i="3" r="T123"/>
  <c r="T122"/>
  <c i="2" r="BK121"/>
  <c r="J121"/>
  <c r="J97"/>
  <c i="3" r="R123"/>
  <c r="R122"/>
  <c r="P123"/>
  <c r="P122"/>
  <c i="1" r="AU96"/>
  <c i="4" r="T120"/>
  <c i="2" r="T121"/>
  <c r="T120"/>
  <c r="J122"/>
  <c r="J98"/>
  <c i="3" r="BK123"/>
  <c r="BK122"/>
  <c r="J122"/>
  <c r="J96"/>
  <c i="4" r="BK120"/>
  <c r="J120"/>
  <c i="3" r="J33"/>
  <c i="1" r="AV96"/>
  <c r="AT96"/>
  <c i="4" r="J30"/>
  <c i="1" r="AG97"/>
  <c r="BD94"/>
  <c r="W33"/>
  <c i="2" r="F33"/>
  <c i="1" r="AZ95"/>
  <c i="4" r="J33"/>
  <c i="1" r="AV97"/>
  <c r="AT97"/>
  <c r="BB94"/>
  <c r="W31"/>
  <c i="2" r="J33"/>
  <c i="1" r="AV95"/>
  <c r="AT95"/>
  <c i="4" r="F33"/>
  <c i="1" r="AZ97"/>
  <c r="BA94"/>
  <c r="AW94"/>
  <c r="AK30"/>
  <c r="BC94"/>
  <c r="W32"/>
  <c i="3" r="F33"/>
  <c i="1" r="AZ96"/>
  <c i="4" l="1" r="J39"/>
  <c i="2" r="BK120"/>
  <c r="J120"/>
  <c r="J96"/>
  <c i="3" r="J123"/>
  <c r="J97"/>
  <c i="4" r="J96"/>
  <c i="1" r="AN97"/>
  <c r="AU94"/>
  <c r="AX94"/>
  <c r="AY94"/>
  <c i="3" r="J30"/>
  <c i="1" r="AG96"/>
  <c r="AN96"/>
  <c r="AZ94"/>
  <c r="W29"/>
  <c r="W30"/>
  <c i="3" l="1" r="J39"/>
  <c i="1" r="AV94"/>
  <c r="AK29"/>
  <c i="2" r="J30"/>
  <c i="1" r="AG95"/>
  <c r="AN95"/>
  <c i="2" l="1" r="J39"/>
  <c i="1" r="AG94"/>
  <c r="AK26"/>
  <c r="AK35"/>
  <c r="AT94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<sst xmlns="http://schemas.openxmlformats.org/spreadsheetml/2006/main">
  <si>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</si>
  <si>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</si>
  <si>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</si>
  <si>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</si>
  <si>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</si>
  <si>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{444a6d90-0392-43e6-8dfc-4df95655ab96}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</si>
  <si>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</si>
  <si>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</si>
  <si>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</si>
  <si>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</si>
  <si>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</si>
  <si>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</si>
  <si>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</si>
  <si>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</si>
  <si>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76-20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</si>
  <si>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</si>
  <si>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</si>
  <si>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REKONSTRUKCE CHODNÍKU I-2 PARDUBICKÁ, PŘELOUČ - PŘECHOD PRO CHODCE U ČP. 115</t>
  </si>
  <si>
    <t>KSO:</t>
  </si>
  <si>
    <t>CC-CZ:</t>
  </si>
  <si>
    <t>Místo:</t>
  </si>
  <si>
    <t>Přelouč</t>
  </si>
  <si>
    <t>Datum:</t>
  </si>
  <si>
    <t>5. 1. 2021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</si>
  <si>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</si>
  <si>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</si>
  <si>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</si>
  <si>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</si>
  <si>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</si>
  <si>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</si>
  <si>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</si>
  <si>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True</t>
  </si>
  <si>
    <t>Zpracovatel:</t>
  </si>
  <si>
    <t>Sýkorová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</si>
  <si>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</si>
  <si>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</si>
  <si>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</si>
  <si>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</si>
  <si>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</si>
  <si>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</si>
  <si>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</si>
  <si>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</si>
  <si>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</si>
  <si>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</si>
  <si>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</si>
  <si>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</si>
  <si>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</si>
  <si>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</si>
  <si>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</si>
  <si>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</si>
  <si>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</si>
  <si>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</si>
  <si>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</si>
  <si>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</si>
  <si>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</si>
  <si>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</si>
  <si>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</si>
  <si>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</si>
  <si>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</si>
  <si>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</si>
  <si>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</si>
  <si>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</si>
  <si>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</si>
  <si>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</si>
  <si>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</si>
  <si>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</si>
  <si>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</si>
  <si>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</si>
  <si>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</si>
  <si>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</si>
  <si>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</si>
  <si>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</si>
  <si>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</si>
  <si>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</si>
  <si>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</si>
  <si>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</si>
  <si>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</si>
  <si>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</si>
  <si>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</si>
  <si>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</si>
  <si>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001</t>
  </si>
  <si>
    <t>VEDLEJŠÍ A OSTATNÍ NÁKLADY</t>
  </si>
  <si>
    <t>STA</t>
  </si>
  <si>
    <t>1</t>
  </si>
  <si>
    <t>{c1dc00ec-83e7-4c66-b471-69682ba26d46}</t>
  </si>
  <si>
    <t>2</t>
  </si>
  <si>
    <t>SO 101</t>
  </si>
  <si>
    <t>PŘECHOD PRO CHODCE</t>
  </si>
  <si>
    <t>{5c71995a-2e4b-4962-ba4c-03d510586c70}</t>
  </si>
  <si>
    <t>SO 404</t>
  </si>
  <si>
    <t>NASVĚTLENÍ PŘECHODU</t>
  </si>
  <si>
    <t>{f8dce732-1160-4a28-96c7-5bbde054e17a}</t>
  </si>
  <si>
    <t>828 75</t>
  </si>
  <si>
    <t>KRYCÍ LIST SOUPISU PRACÍ</t>
  </si>
  <si>
    <t>Objekt:</t>
  </si>
  <si>
    <t>SO 001 - VEDLEJŠÍ A OSTATNÍ NÁKLADY</t>
  </si>
  <si>
    <t>REKAPITULACE ČLENĚNÍ SOUPISU PRACÍ</t>
  </si>
  <si>
    <t>Kód dílu - Popis</t>
  </si>
  <si>
    <t>Cena celkem [CZK]</t>
  </si>
  <si>
    <t>Náklady ze soupisu prací</t>
  </si>
  <si>
    <t>-1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</si>
  <si>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</si>
  <si>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</si>
  <si>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</si>
  <si>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</si>
  <si>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</si>
  <si>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</si>
  <si>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</si>
  <si>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</si>
  <si>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</si>
  <si>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</si>
  <si>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</si>
  <si>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</si>
  <si>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</si>
  <si>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</si>
  <si>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</si>
  <si>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</si>
  <si>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</si>
  <si>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VRN</t>
  </si>
  <si>
    <t>Vedlejší rozpočtové náklady</t>
  </si>
  <si>
    <t>5</t>
  </si>
  <si>
    <t>ROZPOCET</t>
  </si>
  <si>
    <t>VRN1</t>
  </si>
  <si>
    <t>Průzkumné, geodetické a projektové práce</t>
  </si>
  <si>
    <t>K</t>
  </si>
  <si>
    <t>012203000</t>
  </si>
  <si>
    <t>Geodetické práce při provádění stavby - výškové a polohové vytýčení stavby</t>
  </si>
  <si>
    <t>KČ</t>
  </si>
  <si>
    <t>CS ÚRS 2019 01</t>
  </si>
  <si>
    <t>1024</t>
  </si>
  <si>
    <t>-1918228291</t>
  </si>
  <si>
    <t>012303000</t>
  </si>
  <si>
    <t>Geodetické práce po výstavbě - zaměření skutečného provedení díla ke kolaudaci stavby</t>
  </si>
  <si>
    <t>517059142</t>
  </si>
  <si>
    <t>3</t>
  </si>
  <si>
    <t>013254000</t>
  </si>
  <si>
    <t>Dokumentace skutečného provedení stavby - 4x tištěná, 1x CD</t>
  </si>
  <si>
    <t>1761017550</t>
  </si>
  <si>
    <t>VRN3</t>
  </si>
  <si>
    <t>Zařízení staveniště</t>
  </si>
  <si>
    <t>4</t>
  </si>
  <si>
    <t>030001000</t>
  </si>
  <si>
    <t>1172750197</t>
  </si>
  <si>
    <t>032903000</t>
  </si>
  <si>
    <t>Náklady na provoz a údržbu vybavení staveniště</t>
  </si>
  <si>
    <t>-171015382</t>
  </si>
  <si>
    <t>6</t>
  </si>
  <si>
    <t>034303000</t>
  </si>
  <si>
    <t xml:space="preserve">Dopravní značení na staveništi - dopravně inženýrské opatření v průběhu stavby dle TP 66 - osazení dočasného dopr. značení vč. opatření  pro zajištění dopravy - zřízení a odstranění, manipulace, pronájmu vč. projektu zajištění dopr. inž. rozhodnutí</t>
  </si>
  <si>
    <t>785384344</t>
  </si>
  <si>
    <t>7</t>
  </si>
  <si>
    <t>034403001</t>
  </si>
  <si>
    <t>Pomocné práce zajištění nebo řízení regulaci a ochranu dopravy - úhrnná část musí obsahovat veškeré náklady na dočasné úpravy a regulaci dopravy (i pěší) na staveništi</t>
  </si>
  <si>
    <t>-1516092712</t>
  </si>
  <si>
    <t>VV</t>
  </si>
  <si>
    <t>" přístupu k nemovitostem (např.lávky, nájezdy) a zajištění staveniště dle BOZP (ochranná oplocení, zajištění výkopů apod.) "1</t>
  </si>
  <si>
    <t>8</t>
  </si>
  <si>
    <t>039103000</t>
  </si>
  <si>
    <t>Rozebrání, bourání a odvoz zařízení staveniště</t>
  </si>
  <si>
    <t>-1837075604</t>
  </si>
  <si>
    <t>VRN4</t>
  </si>
  <si>
    <t>Inženýrská činnost</t>
  </si>
  <si>
    <t>9</t>
  </si>
  <si>
    <t>043134000</t>
  </si>
  <si>
    <t xml:space="preserve">Zkoušky zatěžovací - provedení zkoušek dle KZP v souladu s TP, TKP a ČSN - (2  statické zatěžovací zkoušky)</t>
  </si>
  <si>
    <t>kus</t>
  </si>
  <si>
    <t>-8665144</t>
  </si>
  <si>
    <t>SO 101 - PŘECHOD PRO CHODCE</t>
  </si>
  <si>
    <t>HSV - Práce a dodávky HSV</t>
  </si>
  <si>
    <t xml:space="preserve">    1 - Zemní práce</t>
  </si>
  <si>
    <t xml:space="preserve">    5 - Komunikace pozemní</t>
  </si>
  <si>
    <t xml:space="preserve">    9 - Ostatní konstrukce a práce, bourání</t>
  </si>
  <si>
    <t xml:space="preserve">    997 - Přesun sutě</t>
  </si>
  <si>
    <t xml:space="preserve">    998 - Přesun hmot</t>
  </si>
  <si>
    <t>HSV</t>
  </si>
  <si>
    <t>Práce a dodávky HSV</t>
  </si>
  <si>
    <t>Zemní práce</t>
  </si>
  <si>
    <t>113106123</t>
  </si>
  <si>
    <t>Rozebrání dlažeb ze zámkových dlaždic komunikací pro pěší ručně</t>
  </si>
  <si>
    <t>m2</t>
  </si>
  <si>
    <t>CS ÚRS 2020 01</t>
  </si>
  <si>
    <t>-768254795</t>
  </si>
  <si>
    <t>"PRO VÝPOČET BYLA POUŽITA SITUACE D.1.2"</t>
  </si>
  <si>
    <t>"pro nové umístění varov. a signál.pásu vpravo na chodníku"5,5</t>
  </si>
  <si>
    <t>113107122</t>
  </si>
  <si>
    <t>Odstranění podkladu z kameniva drceného tl 200 mm ručně</t>
  </si>
  <si>
    <t>-1630866826</t>
  </si>
  <si>
    <t>113154114</t>
  </si>
  <si>
    <t>Frézování živičného krytu tl 100 mm pruh š 0,5 m pl do 500 m2 bez překážek v trase</t>
  </si>
  <si>
    <t>-1620379919</t>
  </si>
  <si>
    <t>"v místě ostrůvku"34</t>
  </si>
  <si>
    <t>181152302</t>
  </si>
  <si>
    <t>Úprava pláně pro silnice a dálnice v zářezech se zhutněním</t>
  </si>
  <si>
    <t>231348039</t>
  </si>
  <si>
    <t>"ostrůvek"34</t>
  </si>
  <si>
    <t>Komunikace pozemní</t>
  </si>
  <si>
    <t>564751111</t>
  </si>
  <si>
    <t>Podklad z kameniva hrubého drceného vel. 00-63 mm tl 150 mm</t>
  </si>
  <si>
    <t>-512658498</t>
  </si>
  <si>
    <t>"sanace v místě přechodu"5*2,5</t>
  </si>
  <si>
    <t>564851111</t>
  </si>
  <si>
    <t>Podklad ze štěrkodrtě ŠD tl 150 mm</t>
  </si>
  <si>
    <t>-1922060261</t>
  </si>
  <si>
    <t>596211110</t>
  </si>
  <si>
    <t>Kladení zámkové dlažby komunikací pro pěší tl 60 mm skupiny A pl do 50 m2</t>
  </si>
  <si>
    <t>686379378</t>
  </si>
  <si>
    <t>"ostrůvek"6,80+2*2,75+4+5</t>
  </si>
  <si>
    <t>"varov. a signél. pás na chodníku u přechodu"5,5</t>
  </si>
  <si>
    <t>Součet</t>
  </si>
  <si>
    <t>M</t>
  </si>
  <si>
    <t>59245006</t>
  </si>
  <si>
    <t>dlažba tvar obdélník betonová pro nevidomé 200x100x60mm barevná</t>
  </si>
  <si>
    <t>-1338758698</t>
  </si>
  <si>
    <t>"varovné pásy+signální"</t>
  </si>
  <si>
    <t>"ostrůvek"5*1,03</t>
  </si>
  <si>
    <t>"na chodník"5,5*1,03</t>
  </si>
  <si>
    <t>59245018</t>
  </si>
  <si>
    <t>dlažba tvar obdélník betonová 200x100x60mm přírodní</t>
  </si>
  <si>
    <t>-1673863865</t>
  </si>
  <si>
    <t>(26,8-5,0-5,5)*1,03</t>
  </si>
  <si>
    <t>"rezerva"2</t>
  </si>
  <si>
    <t>Ostatní konstrukce a práce, bourání</t>
  </si>
  <si>
    <t>10</t>
  </si>
  <si>
    <t>912521121</t>
  </si>
  <si>
    <t>Montáž dopravního knoflíku všesměrového zapuštěného do obrubníku</t>
  </si>
  <si>
    <t>-1980038932</t>
  </si>
  <si>
    <t>"2 kusy na 1m"2*4*2</t>
  </si>
  <si>
    <t>11</t>
  </si>
  <si>
    <t>63437002</t>
  </si>
  <si>
    <t>knoflík pochozí všesměrový zapuštěný z tvrzeného skla D 50mm</t>
  </si>
  <si>
    <t>2121235171</t>
  </si>
  <si>
    <t>16*1,03</t>
  </si>
  <si>
    <t>12</t>
  </si>
  <si>
    <t>914111111</t>
  </si>
  <si>
    <t>Montáž svislé dopravní značky do velikosti 1 m2 objímkami na sloupek nebo konzolu</t>
  </si>
  <si>
    <t>579498170</t>
  </si>
  <si>
    <t>13</t>
  </si>
  <si>
    <t>40445619</t>
  </si>
  <si>
    <t>zákazové, příkazové dopravní značky B1-B34, C1-15 500mm</t>
  </si>
  <si>
    <t>-1175388882</t>
  </si>
  <si>
    <t>"značka C 4a"2</t>
  </si>
  <si>
    <t>14</t>
  </si>
  <si>
    <t>914511111</t>
  </si>
  <si>
    <t>Montáž sloupku dopravních značek délky do 3,5 m s betonovým základem</t>
  </si>
  <si>
    <t>612558866</t>
  </si>
  <si>
    <t>40445235</t>
  </si>
  <si>
    <t>sloupek pro dopravní značku Al D 60mm v 3,5m</t>
  </si>
  <si>
    <t>477962406</t>
  </si>
  <si>
    <t>16</t>
  </si>
  <si>
    <t>40445256</t>
  </si>
  <si>
    <t>svorka upínací na sloupek dopravní značky D 60mm</t>
  </si>
  <si>
    <t>-443111662</t>
  </si>
  <si>
    <t>17</t>
  </si>
  <si>
    <t>40445253</t>
  </si>
  <si>
    <t>víčko plastové na sloupek D 60mm</t>
  </si>
  <si>
    <t>1172834324</t>
  </si>
  <si>
    <t>18</t>
  </si>
  <si>
    <t>40445240</t>
  </si>
  <si>
    <t>patka pro sloupek Al D 60mm</t>
  </si>
  <si>
    <t>-361356910</t>
  </si>
  <si>
    <t>19</t>
  </si>
  <si>
    <t>915231112</t>
  </si>
  <si>
    <t>Vodorovné dopravní značení přechody pro chodce, šipky, symboly retroreflexní bílý plast</t>
  </si>
  <si>
    <t>1288538932</t>
  </si>
  <si>
    <t>"V 7"3,85*5*2</t>
  </si>
  <si>
    <t>"V 13"30,5+29</t>
  </si>
  <si>
    <t>20</t>
  </si>
  <si>
    <t>915491211</t>
  </si>
  <si>
    <t>Osazení vodícího proužku z betonových desek do betonového lože tl do 100 mm š proužku 250 mm</t>
  </si>
  <si>
    <t>m</t>
  </si>
  <si>
    <t>-690844343</t>
  </si>
  <si>
    <t>"okolo ostrůvku"27,5</t>
  </si>
  <si>
    <t>59218002</t>
  </si>
  <si>
    <t>krajník betonový silniční 500x250x100mm</t>
  </si>
  <si>
    <t>1968197295</t>
  </si>
  <si>
    <t>27,5*1,03</t>
  </si>
  <si>
    <t>22</t>
  </si>
  <si>
    <t>916241213</t>
  </si>
  <si>
    <t>Osazení obrubníku kamenného stojatého s boční opěrou do lože z betonu prostého</t>
  </si>
  <si>
    <t>822170527</t>
  </si>
  <si>
    <t>2*2,1+2*1,25+2*5+2*4+2*3</t>
  </si>
  <si>
    <t>23</t>
  </si>
  <si>
    <t>58380006</t>
  </si>
  <si>
    <t>obrubník kamenný žulový přímý 200x200mm</t>
  </si>
  <si>
    <t>-449429935</t>
  </si>
  <si>
    <t>P</t>
  </si>
  <si>
    <t>Poznámka k položce:_x000d_
Hmotnost: 105 kg/bm</t>
  </si>
  <si>
    <t>"v místě přechodu"2*5*1,03</t>
  </si>
  <si>
    <t>24</t>
  </si>
  <si>
    <t>58380426</t>
  </si>
  <si>
    <t>obrubník kamenný žulový obloukový R 1-3m 200x300mm</t>
  </si>
  <si>
    <t>1351120230</t>
  </si>
  <si>
    <t>"čela ostrůvku"2*4*1,03</t>
  </si>
  <si>
    <t>25</t>
  </si>
  <si>
    <t>58380005</t>
  </si>
  <si>
    <t>obrubník kamenný žulový přímý 200x300mm</t>
  </si>
  <si>
    <t>1266876323</t>
  </si>
  <si>
    <t>Poznámka k položce:_x000d_
Hmotnost: 120 kg/bm</t>
  </si>
  <si>
    <t>(2*2,1+2*3+2*1,25)*1,03</t>
  </si>
  <si>
    <t>26</t>
  </si>
  <si>
    <t>916991121</t>
  </si>
  <si>
    <t>Lože pod obrubníky, krajníky nebo obruby z dlažebních kostek z betonu prostého</t>
  </si>
  <si>
    <t>m3</t>
  </si>
  <si>
    <t>922884891</t>
  </si>
  <si>
    <t>"VP+obruba"0,65*27,5*0,05</t>
  </si>
  <si>
    <t>"obruba v ostrůvku"0,40*2*2,1*0,05</t>
  </si>
  <si>
    <t>27</t>
  </si>
  <si>
    <t>919112223</t>
  </si>
  <si>
    <t>Řezání spár pro vytvoření komůrky š 15 mm hl 30 mm pro těsnící zálivku v živičném krytu</t>
  </si>
  <si>
    <t>1100728678</t>
  </si>
  <si>
    <t>28</t>
  </si>
  <si>
    <t>919121122</t>
  </si>
  <si>
    <t>Těsnění spár zálivkou za studena pro komůrky š 15 mm hl 30 mm s těsnicím profilem</t>
  </si>
  <si>
    <t>1158556716</t>
  </si>
  <si>
    <t>29</t>
  </si>
  <si>
    <t>919735113</t>
  </si>
  <si>
    <t>Řezání stávajícího živičného krytu hl do 150 mm</t>
  </si>
  <si>
    <t>-1980162801</t>
  </si>
  <si>
    <t>"v místě budoucího ostrůvku"28</t>
  </si>
  <si>
    <t>30</t>
  </si>
  <si>
    <t>966007123</t>
  </si>
  <si>
    <t>Odstranění vodorovného značení frézováním plastu z plochy</t>
  </si>
  <si>
    <t>93075757</t>
  </si>
  <si>
    <t>"odstranění stávajícího přechodu VDZ"10,2*4</t>
  </si>
  <si>
    <t>997</t>
  </si>
  <si>
    <t>Přesun sutě</t>
  </si>
  <si>
    <t>31</t>
  </si>
  <si>
    <t>997211511</t>
  </si>
  <si>
    <t>Vodorovná doprava suti po suchu na vzdálenost do 1 km</t>
  </si>
  <si>
    <t>t</t>
  </si>
  <si>
    <t>-2141135733</t>
  </si>
  <si>
    <t>"kamenivo"9,86</t>
  </si>
  <si>
    <t>"živice-frézování"8,70</t>
  </si>
  <si>
    <t>32</t>
  </si>
  <si>
    <t>997211519</t>
  </si>
  <si>
    <t>Příplatek ZKD 1 km u vodorovné dopravy suti</t>
  </si>
  <si>
    <t>-1235821527</t>
  </si>
  <si>
    <t>"na skládku do 14km"</t>
  </si>
  <si>
    <t>"kamenivo"9,86*13</t>
  </si>
  <si>
    <t>33</t>
  </si>
  <si>
    <t>854929918</t>
  </si>
  <si>
    <t>"na skládku do 2 km - bez poplatku za uložení odpadu"</t>
  </si>
  <si>
    <t>"živice"8,7</t>
  </si>
  <si>
    <t>34</t>
  </si>
  <si>
    <t>997211521</t>
  </si>
  <si>
    <t>Vodorovná doprava vybouraných hmot po suchu na vzdálenost do 1 km</t>
  </si>
  <si>
    <t>-605530588</t>
  </si>
  <si>
    <t>"zámková dlažba"1,43</t>
  </si>
  <si>
    <t>35</t>
  </si>
  <si>
    <t>997211529</t>
  </si>
  <si>
    <t>Příplatek ZKD 1 km u vodorovné dopravy vybouraných hmot</t>
  </si>
  <si>
    <t>-814276678</t>
  </si>
  <si>
    <t>"na skládku města do 2 km - bez poplatku"</t>
  </si>
  <si>
    <t>36</t>
  </si>
  <si>
    <t>997211611</t>
  </si>
  <si>
    <t>Nakládání suti na dopravní prostředky pro vodorovnou dopravu</t>
  </si>
  <si>
    <t>-466741850</t>
  </si>
  <si>
    <t>18,56</t>
  </si>
  <si>
    <t>37</t>
  </si>
  <si>
    <t>997211612</t>
  </si>
  <si>
    <t>Nakládání vybouraných hmot na dopravní prostředky pro vodorovnou dopravu</t>
  </si>
  <si>
    <t>2019562828</t>
  </si>
  <si>
    <t>38</t>
  </si>
  <si>
    <t>997221873</t>
  </si>
  <si>
    <t>Poplatek za uložení stavebního odpadu na recyklační skládce (skládkovné) zeminy a kamení zatříděného do Katalogu odpadů pod kódem 17 05 04</t>
  </si>
  <si>
    <t>-1888129539</t>
  </si>
  <si>
    <t>"kamenivo"9,87</t>
  </si>
  <si>
    <t>998</t>
  </si>
  <si>
    <t>Přesun hmot</t>
  </si>
  <si>
    <t>39</t>
  </si>
  <si>
    <t>998223011</t>
  </si>
  <si>
    <t>Přesun hmot pro pozemní komunikace s krytem dlážděným</t>
  </si>
  <si>
    <t>450305307</t>
  </si>
  <si>
    <t>SO 404 - NASVĚTLENÍ PŘECHODU</t>
  </si>
  <si>
    <t>Město Přelouč</t>
  </si>
  <si>
    <t>Ing.Srba T.</t>
  </si>
  <si>
    <t>M21 - Elektromontáže</t>
  </si>
  <si>
    <t>M46 - Zemní práce při montážích</t>
  </si>
  <si>
    <t>000 - Vedlejší a ostatní náklady</t>
  </si>
  <si>
    <t>VN - Vedlejší náklady</t>
  </si>
  <si>
    <t>M21</t>
  </si>
  <si>
    <t>Elektromontáže</t>
  </si>
  <si>
    <t>210202111R00</t>
  </si>
  <si>
    <t>Svítidlo veřejného osvětlení na stožár/výložník, montáž</t>
  </si>
  <si>
    <t>0000000.01</t>
  </si>
  <si>
    <t>Svítidlo přechodové, optika DPR, 40LED, 13500lm, , CLO, 5700K, 87W, IP65, 230V, GPRS</t>
  </si>
  <si>
    <t>ks</t>
  </si>
  <si>
    <t>210204011RS2</t>
  </si>
  <si>
    <t>Stožár osvětlovací ocelový délky do 12 m, včetně nákladů na autojeřáb, montáž</t>
  </si>
  <si>
    <t>0000000.05</t>
  </si>
  <si>
    <t>Stožár třístupňový, přechodoý, nadz. v. 6m, vetknutí 1,2m, 133/108/89, žárově zinkovaný</t>
  </si>
  <si>
    <t>Poznámka k položce:_x000d_
Položka zahrnuje stožár kruhového průřezu.</t>
  </si>
  <si>
    <t>210204103RS2</t>
  </si>
  <si>
    <t>Výložník ocelový 1ramenný do 35 kg, včetně nákladů na montážní plošinu, montáž</t>
  </si>
  <si>
    <t>0000000.10</t>
  </si>
  <si>
    <t xml:space="preserve">Výložník  na stožár prům. 89, přechodový, vyložení do 2,5m, žárově zinkovaný</t>
  </si>
  <si>
    <t>Poznámka k položce:_x000d_
Výložník ATYP s možností variabilní aretace ke stožáru tak, aby bylo možné výložník sklopit podélně s komunikací._x000d_
Položka zahrnuje dodávku výložníku předpokl. vyložení 1,5m (dle polohy vetknutí stožáru).</t>
  </si>
  <si>
    <t>210204202R00</t>
  </si>
  <si>
    <t>Elektrovýzbroj stožáru, montáž</t>
  </si>
  <si>
    <t>000000.15</t>
  </si>
  <si>
    <t>Stož. svorkovnice na DIN, průchozí, 2x poj. vývod, 6xRSA 16A, 1xRSA PE 16A, 8xRSA 2,5</t>
  </si>
  <si>
    <t>210810005RT1</t>
  </si>
  <si>
    <t xml:space="preserve">Kabel gumový H05VV  3 x 1,5 mm2 , včetně dodávky kabelu</t>
  </si>
  <si>
    <t>210220021RT1</t>
  </si>
  <si>
    <t>Vedení uzemňovací v zemi FeZn do 120 mm2, včetně drátu FeZn D=10mm</t>
  </si>
  <si>
    <t>210220301RT2</t>
  </si>
  <si>
    <t>Svorka hromosvodová do 2 šroubů /SS, SZ, SO/, včetně dodávky svorky SS</t>
  </si>
  <si>
    <t>210220302RT6</t>
  </si>
  <si>
    <t>Svorka hromosvodová nad 2 šrouby /ST, SJ, SR, atd/, včetně dodávky svorky SP1</t>
  </si>
  <si>
    <t>212100109R00</t>
  </si>
  <si>
    <t>Ochrana svorek v zemi proti korozi</t>
  </si>
  <si>
    <t>210205310R00</t>
  </si>
  <si>
    <t>Osazení manžety na stožár</t>
  </si>
  <si>
    <t>0000000.18</t>
  </si>
  <si>
    <t>Ochranná manžeta stožáru</t>
  </si>
  <si>
    <t>56288051.A</t>
  </si>
  <si>
    <t>Štítek označovací na stožár, vč. osazení</t>
  </si>
  <si>
    <t>212100108R00</t>
  </si>
  <si>
    <t>Opatření vodiče smršťovací bužírkou</t>
  </si>
  <si>
    <t>56288999.1007</t>
  </si>
  <si>
    <t>Trubice smršťovací d 25 x 1000 m, zž</t>
  </si>
  <si>
    <t>56288050.A</t>
  </si>
  <si>
    <t>Štítek na označení kabel. vývodu z PVC, vč. osazení</t>
  </si>
  <si>
    <t>210100001R00</t>
  </si>
  <si>
    <t xml:space="preserve">Ukončení vodičů  + zapojení do 2,5 mm2</t>
  </si>
  <si>
    <t>40</t>
  </si>
  <si>
    <t>210100003R00</t>
  </si>
  <si>
    <t>Ukončení vodičů + zapojení do 16 mm2</t>
  </si>
  <si>
    <t>42</t>
  </si>
  <si>
    <t>000-0000.19</t>
  </si>
  <si>
    <t xml:space="preserve">Stožárové pouzdro plast  250/950, včetně dodávky pouzdra</t>
  </si>
  <si>
    <t>44</t>
  </si>
  <si>
    <t>000-0000.21</t>
  </si>
  <si>
    <t>Tuhá elinst. trubka - vysoká odolnost, vel. 50, vč. dodávky trubky</t>
  </si>
  <si>
    <t>46</t>
  </si>
  <si>
    <t>650063123R00</t>
  </si>
  <si>
    <t>Montáž svodiče blesk. proudů 3pól</t>
  </si>
  <si>
    <t>48</t>
  </si>
  <si>
    <t>000000.16</t>
  </si>
  <si>
    <t>Svodič přepětí , T2+T3, Uco=10kV, In=5kA</t>
  </si>
  <si>
    <t>50</t>
  </si>
  <si>
    <t>210101252R00</t>
  </si>
  <si>
    <t xml:space="preserve">Spojka kabelová  do 4x16 mm2, včetně dodávky spojky, vč. dodávky kabelu</t>
  </si>
  <si>
    <t>52</t>
  </si>
  <si>
    <t>Poznámka k položce:_x000d_
Položka zahrnuze také dodávky kabelu délky do 2m typu AYKY pro prodloužení kabelu do nové stožárové svorkovnice nového stožáru.</t>
  </si>
  <si>
    <t>000-0000.23</t>
  </si>
  <si>
    <t>Demont. stávajících přechodových stožárů VO, vč. odvozu, výška stož. do 6m</t>
  </si>
  <si>
    <t>54</t>
  </si>
  <si>
    <t>Poznámka k položce:_x000d_
Demontované stožáry budou uloženy dle požadavků investora.</t>
  </si>
  <si>
    <t>M46</t>
  </si>
  <si>
    <t>Zemní práce při montážích</t>
  </si>
  <si>
    <t>460050712RT1</t>
  </si>
  <si>
    <t>Jáma do 2m3 pro stožár veř.osvětlení,hor.3</t>
  </si>
  <si>
    <t>56</t>
  </si>
  <si>
    <t>460120002RT1</t>
  </si>
  <si>
    <t>Zához jámy, hornina třídy 3 - 4, upěchování a úprava povrchu</t>
  </si>
  <si>
    <t>58</t>
  </si>
  <si>
    <t>460100003RT1</t>
  </si>
  <si>
    <t>Pouzdrový základ pro stožár VO výšky 6m, kompletní zhot.pouzdrového základu</t>
  </si>
  <si>
    <t>60</t>
  </si>
  <si>
    <t>460600001RT8</t>
  </si>
  <si>
    <t>Naložení a odvoz zeminy, odvoz na vzdálenost 10000 m</t>
  </si>
  <si>
    <t>62</t>
  </si>
  <si>
    <t>460080101RT1</t>
  </si>
  <si>
    <t>Rozbourání betonového základu, vybourání betonu</t>
  </si>
  <si>
    <t>64</t>
  </si>
  <si>
    <t>3457114703R</t>
  </si>
  <si>
    <t>Trubka kabelová chránička KOPOFLEX vel. 63</t>
  </si>
  <si>
    <t>66</t>
  </si>
  <si>
    <t>230191007R00</t>
  </si>
  <si>
    <t xml:space="preserve">Uložení chráničky  PE 63x3,0mm</t>
  </si>
  <si>
    <t>68</t>
  </si>
  <si>
    <t>460030031R00</t>
  </si>
  <si>
    <t>Vytrhání kostek velkých,lože písek, nezalité spáry</t>
  </si>
  <si>
    <t>70</t>
  </si>
  <si>
    <t>460030061RZ1</t>
  </si>
  <si>
    <t>Kladení dlažby do lože z písku, ze stávajících dlaždic</t>
  </si>
  <si>
    <t>72</t>
  </si>
  <si>
    <t>000</t>
  </si>
  <si>
    <t>Vedlejší a ostatní náklady</t>
  </si>
  <si>
    <t>100R00</t>
  </si>
  <si>
    <t>Dokumentace skutečného provedení stavby, 4x tištěná a 1x na CD</t>
  </si>
  <si>
    <t>soubor</t>
  </si>
  <si>
    <t>74</t>
  </si>
  <si>
    <t>101R00</t>
  </si>
  <si>
    <t>Nákladní auto 5t</t>
  </si>
  <si>
    <t>hod</t>
  </si>
  <si>
    <t>76</t>
  </si>
  <si>
    <t>102R00</t>
  </si>
  <si>
    <t>Pomocné práce</t>
  </si>
  <si>
    <t>78</t>
  </si>
  <si>
    <t>103R00</t>
  </si>
  <si>
    <t>Vytýčení inženýrských sítí</t>
  </si>
  <si>
    <t>80</t>
  </si>
  <si>
    <t>41</t>
  </si>
  <si>
    <t>104R00</t>
  </si>
  <si>
    <t>Rozměření světelných bodů</t>
  </si>
  <si>
    <t>82</t>
  </si>
  <si>
    <t>105R00</t>
  </si>
  <si>
    <t>Vypnutí a opětovné zapnutí vedení</t>
  </si>
  <si>
    <t>84</t>
  </si>
  <si>
    <t>43</t>
  </si>
  <si>
    <t>106R00</t>
  </si>
  <si>
    <t>Úprava stávajícího rozvodu veřejného osvětlení, a veřejného rozhlasu</t>
  </si>
  <si>
    <t>86</t>
  </si>
  <si>
    <t>107R00</t>
  </si>
  <si>
    <t>Dozory provozovatele veřejného osvětlení</t>
  </si>
  <si>
    <t>88</t>
  </si>
  <si>
    <t>45</t>
  </si>
  <si>
    <t>108R00</t>
  </si>
  <si>
    <t>Úklid stavby</t>
  </si>
  <si>
    <t>90</t>
  </si>
  <si>
    <t>109R00</t>
  </si>
  <si>
    <t>Dopravně bezpečnostní opatření</t>
  </si>
  <si>
    <t>92</t>
  </si>
  <si>
    <t>47</t>
  </si>
  <si>
    <t>110R00</t>
  </si>
  <si>
    <t>Součinnost s provozovatelem veřejného osvětlení</t>
  </si>
  <si>
    <t>94</t>
  </si>
  <si>
    <t>111R00</t>
  </si>
  <si>
    <t>Ekologická likvidace odpadu</t>
  </si>
  <si>
    <t>96</t>
  </si>
  <si>
    <t>49</t>
  </si>
  <si>
    <t>112R00</t>
  </si>
  <si>
    <t>Zjištění stávajícího stavu</t>
  </si>
  <si>
    <t>98</t>
  </si>
  <si>
    <t>113R00</t>
  </si>
  <si>
    <t>Koordinace s provozovateli ostatních sítí</t>
  </si>
  <si>
    <t>100</t>
  </si>
  <si>
    <t>51</t>
  </si>
  <si>
    <t>114R00</t>
  </si>
  <si>
    <t>Montážní pološina MP10do 10m výšky, vč přesunu</t>
  </si>
  <si>
    <t>102</t>
  </si>
  <si>
    <t>VN</t>
  </si>
  <si>
    <t>Vedlejší náklady</t>
  </si>
  <si>
    <t>Autorský dozor</t>
  </si>
  <si>
    <t>104</t>
  </si>
  <si>
    <t>53</t>
  </si>
  <si>
    <t>VRN2</t>
  </si>
  <si>
    <t>Komplexní zkoušky</t>
  </si>
  <si>
    <t>106</t>
  </si>
  <si>
    <t>Podíl přidružených výkonů pro elektromontáže</t>
  </si>
  <si>
    <t>108</t>
  </si>
  <si>
    <t>55</t>
  </si>
  <si>
    <t>Podíl přidružených výkonů pro zemní práce</t>
  </si>
  <si>
    <t>110</t>
  </si>
  <si>
    <t>VRN5</t>
  </si>
  <si>
    <t>Přirážka za podružný materiál</t>
  </si>
  <si>
    <t>112</t>
  </si>
  <si>
    <t>57</t>
  </si>
  <si>
    <t>VRN6</t>
  </si>
  <si>
    <t>Přirážka za prořez kabelů</t>
  </si>
  <si>
    <t>114</t>
  </si>
  <si>
    <t>VRN7</t>
  </si>
  <si>
    <t>Revize</t>
  </si>
  <si>
    <t>116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</si>
</sst>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8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23" fillId="2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3" fillId="0" borderId="20" xfId="0" applyNumberFormat="1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167" fontId="35" fillId="0" borderId="22" xfId="0" applyNumberFormat="1" applyFont="1" applyBorder="1" applyAlignment="1" applyProtection="1">
      <alignment vertical="center"/>
    </xf>
    <xf numFmtId="4" fontId="35" fillId="2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37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1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26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27</v>
      </c>
      <c r="AL11" s="22"/>
      <c r="AM11" s="22"/>
      <c r="AN11" s="27" t="s">
        <v>1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28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29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29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27</v>
      </c>
      <c r="AL14" s="22"/>
      <c r="AM14" s="22"/>
      <c r="AN14" s="34" t="s">
        <v>29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30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26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27</v>
      </c>
      <c r="AL17" s="22"/>
      <c r="AM17" s="22"/>
      <c r="AN17" s="27" t="s">
        <v>1</v>
      </c>
      <c r="AO17" s="22"/>
      <c r="AP17" s="22"/>
      <c r="AQ17" s="22"/>
      <c r="AR17" s="20"/>
      <c r="BE17" s="31"/>
      <c r="BS17" s="17" t="s">
        <v>31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32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33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27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31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34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16.5" customHeight="1">
      <c r="B23" s="21"/>
      <c r="C23" s="22"/>
      <c r="D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35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36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37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38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39</v>
      </c>
      <c r="E29" s="47"/>
      <c r="F29" s="32" t="s">
        <v>40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41</v>
      </c>
      <c r="G30" s="47"/>
      <c r="H30" s="47"/>
      <c r="I30" s="47"/>
      <c r="J30" s="47"/>
      <c r="K30" s="47"/>
      <c r="L30" s="48">
        <v>0.14999999999999999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42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43</v>
      </c>
      <c r="G32" s="47"/>
      <c r="H32" s="47"/>
      <c r="I32" s="47"/>
      <c r="J32" s="47"/>
      <c r="K32" s="47"/>
      <c r="L32" s="48">
        <v>0.14999999999999999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44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2"/>
      <c r="D35" s="53" t="s">
        <v>45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46</v>
      </c>
      <c r="U35" s="54"/>
      <c r="V35" s="54"/>
      <c r="W35" s="54"/>
      <c r="X35" s="56" t="s">
        <v>47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9"/>
      <c r="C49" s="60"/>
      <c r="D49" s="61" t="s">
        <v>48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49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4" t="s">
        <v>50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51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50</v>
      </c>
      <c r="AI60" s="42"/>
      <c r="AJ60" s="42"/>
      <c r="AK60" s="42"/>
      <c r="AL60" s="42"/>
      <c r="AM60" s="64" t="s">
        <v>51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1" t="s">
        <v>52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53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4" t="s">
        <v>50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51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50</v>
      </c>
      <c r="AI75" s="42"/>
      <c r="AJ75" s="42"/>
      <c r="AK75" s="42"/>
      <c r="AL75" s="42"/>
      <c r="AM75" s="64" t="s">
        <v>51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3" t="s">
        <v>54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2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76-20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>REKONSTRUKCE CHODNÍKU I-2 PARDUBICKÁ, PŘELOUČ - PŘECHOD PRO CHODCE U ČP. 115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20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>Přelouč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22</v>
      </c>
      <c r="AJ87" s="40"/>
      <c r="AK87" s="40"/>
      <c r="AL87" s="40"/>
      <c r="AM87" s="79" t="str">
        <f>IF(AN8= "","",AN8)</f>
        <v>5. 1. 2021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15.15" customHeight="1">
      <c r="A89" s="38"/>
      <c r="B89" s="39"/>
      <c r="C89" s="32" t="s">
        <v>24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 xml:space="preserve"> 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30</v>
      </c>
      <c r="AJ89" s="40"/>
      <c r="AK89" s="40"/>
      <c r="AL89" s="40"/>
      <c r="AM89" s="80" t="str">
        <f>IF(E17="","",E17)</f>
        <v xml:space="preserve"> </v>
      </c>
      <c r="AN89" s="71"/>
      <c r="AO89" s="71"/>
      <c r="AP89" s="71"/>
      <c r="AQ89" s="40"/>
      <c r="AR89" s="44"/>
      <c r="AS89" s="81" t="s">
        <v>55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15.15" customHeight="1">
      <c r="A90" s="38"/>
      <c r="B90" s="39"/>
      <c r="C90" s="32" t="s">
        <v>28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32</v>
      </c>
      <c r="AJ90" s="40"/>
      <c r="AK90" s="40"/>
      <c r="AL90" s="40"/>
      <c r="AM90" s="80" t="str">
        <f>IF(E20="","",E20)</f>
        <v>Sýkorová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56</v>
      </c>
      <c r="D92" s="94"/>
      <c r="E92" s="94"/>
      <c r="F92" s="94"/>
      <c r="G92" s="94"/>
      <c r="H92" s="95"/>
      <c r="I92" s="96" t="s">
        <v>57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58</v>
      </c>
      <c r="AH92" s="94"/>
      <c r="AI92" s="94"/>
      <c r="AJ92" s="94"/>
      <c r="AK92" s="94"/>
      <c r="AL92" s="94"/>
      <c r="AM92" s="94"/>
      <c r="AN92" s="96" t="s">
        <v>59</v>
      </c>
      <c r="AO92" s="94"/>
      <c r="AP92" s="98"/>
      <c r="AQ92" s="99" t="s">
        <v>60</v>
      </c>
      <c r="AR92" s="44"/>
      <c r="AS92" s="100" t="s">
        <v>61</v>
      </c>
      <c r="AT92" s="101" t="s">
        <v>62</v>
      </c>
      <c r="AU92" s="101" t="s">
        <v>63</v>
      </c>
      <c r="AV92" s="101" t="s">
        <v>64</v>
      </c>
      <c r="AW92" s="101" t="s">
        <v>65</v>
      </c>
      <c r="AX92" s="101" t="s">
        <v>66</v>
      </c>
      <c r="AY92" s="101" t="s">
        <v>67</v>
      </c>
      <c r="AZ92" s="101" t="s">
        <v>68</v>
      </c>
      <c r="BA92" s="101" t="s">
        <v>69</v>
      </c>
      <c r="BB92" s="101" t="s">
        <v>70</v>
      </c>
      <c r="BC92" s="101" t="s">
        <v>71</v>
      </c>
      <c r="BD92" s="102" t="s">
        <v>72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73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ROUND(SUM(AG95:AG97),2)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ROUND(SUM(AS95:AS97),2)</f>
        <v>0</v>
      </c>
      <c r="AT94" s="114">
        <f>ROUND(SUM(AV94:AW94),2)</f>
        <v>0</v>
      </c>
      <c r="AU94" s="115">
        <f>ROUND(SUM(AU95:AU97),5)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ROUND(SUM(AZ95:AZ97),2)</f>
        <v>0</v>
      </c>
      <c r="BA94" s="114">
        <f>ROUND(SUM(BA95:BA97),2)</f>
        <v>0</v>
      </c>
      <c r="BB94" s="114">
        <f>ROUND(SUM(BB95:BB97),2)</f>
        <v>0</v>
      </c>
      <c r="BC94" s="114">
        <f>ROUND(SUM(BC95:BC97),2)</f>
        <v>0</v>
      </c>
      <c r="BD94" s="116">
        <f>ROUND(SUM(BD95:BD97),2)</f>
        <v>0</v>
      </c>
      <c r="BE94" s="6"/>
      <c r="BS94" s="117" t="s">
        <v>74</v>
      </c>
      <c r="BT94" s="117" t="s">
        <v>75</v>
      </c>
      <c r="BU94" s="118" t="s">
        <v>76</v>
      </c>
      <c r="BV94" s="117" t="s">
        <v>77</v>
      </c>
      <c r="BW94" s="117" t="s">
        <v>5</v>
      </c>
      <c r="BX94" s="117" t="s">
        <v>78</v>
      </c>
      <c r="CL94" s="117" t="s">
        <v>1</v>
      </c>
    </row>
    <row r="95" s="7" customFormat="1" ht="16.5" customHeight="1">
      <c r="A95" s="119" t="s">
        <v>79</v>
      </c>
      <c r="B95" s="120"/>
      <c r="C95" s="121"/>
      <c r="D95" s="122" t="s">
        <v>80</v>
      </c>
      <c r="E95" s="122"/>
      <c r="F95" s="122"/>
      <c r="G95" s="122"/>
      <c r="H95" s="122"/>
      <c r="I95" s="123"/>
      <c r="J95" s="122" t="s">
        <v>81</v>
      </c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4">
        <f>'SO 001 - VEDLEJŠÍ A OSTAT...'!J30</f>
        <v>0</v>
      </c>
      <c r="AH95" s="123"/>
      <c r="AI95" s="123"/>
      <c r="AJ95" s="123"/>
      <c r="AK95" s="123"/>
      <c r="AL95" s="123"/>
      <c r="AM95" s="123"/>
      <c r="AN95" s="124">
        <f>SUM(AG95,AT95)</f>
        <v>0</v>
      </c>
      <c r="AO95" s="123"/>
      <c r="AP95" s="123"/>
      <c r="AQ95" s="125" t="s">
        <v>82</v>
      </c>
      <c r="AR95" s="126"/>
      <c r="AS95" s="127">
        <v>0</v>
      </c>
      <c r="AT95" s="128">
        <f>ROUND(SUM(AV95:AW95),2)</f>
        <v>0</v>
      </c>
      <c r="AU95" s="129">
        <f>'SO 001 - VEDLEJŠÍ A OSTAT...'!P120</f>
        <v>0</v>
      </c>
      <c r="AV95" s="128">
        <f>'SO 001 - VEDLEJŠÍ A OSTAT...'!J33</f>
        <v>0</v>
      </c>
      <c r="AW95" s="128">
        <f>'SO 001 - VEDLEJŠÍ A OSTAT...'!J34</f>
        <v>0</v>
      </c>
      <c r="AX95" s="128">
        <f>'SO 001 - VEDLEJŠÍ A OSTAT...'!J35</f>
        <v>0</v>
      </c>
      <c r="AY95" s="128">
        <f>'SO 001 - VEDLEJŠÍ A OSTAT...'!J36</f>
        <v>0</v>
      </c>
      <c r="AZ95" s="128">
        <f>'SO 001 - VEDLEJŠÍ A OSTAT...'!F33</f>
        <v>0</v>
      </c>
      <c r="BA95" s="128">
        <f>'SO 001 - VEDLEJŠÍ A OSTAT...'!F34</f>
        <v>0</v>
      </c>
      <c r="BB95" s="128">
        <f>'SO 001 - VEDLEJŠÍ A OSTAT...'!F35</f>
        <v>0</v>
      </c>
      <c r="BC95" s="128">
        <f>'SO 001 - VEDLEJŠÍ A OSTAT...'!F36</f>
        <v>0</v>
      </c>
      <c r="BD95" s="130">
        <f>'SO 001 - VEDLEJŠÍ A OSTAT...'!F37</f>
        <v>0</v>
      </c>
      <c r="BE95" s="7"/>
      <c r="BT95" s="131" t="s">
        <v>83</v>
      </c>
      <c r="BV95" s="131" t="s">
        <v>77</v>
      </c>
      <c r="BW95" s="131" t="s">
        <v>84</v>
      </c>
      <c r="BX95" s="131" t="s">
        <v>5</v>
      </c>
      <c r="CL95" s="131" t="s">
        <v>1</v>
      </c>
      <c r="CM95" s="131" t="s">
        <v>85</v>
      </c>
    </row>
    <row r="96" s="7" customFormat="1" ht="16.5" customHeight="1">
      <c r="A96" s="119" t="s">
        <v>79</v>
      </c>
      <c r="B96" s="120"/>
      <c r="C96" s="121"/>
      <c r="D96" s="122" t="s">
        <v>86</v>
      </c>
      <c r="E96" s="122"/>
      <c r="F96" s="122"/>
      <c r="G96" s="122"/>
      <c r="H96" s="122"/>
      <c r="I96" s="123"/>
      <c r="J96" s="122" t="s">
        <v>87</v>
      </c>
      <c r="K96" s="122"/>
      <c r="L96" s="122"/>
      <c r="M96" s="122"/>
      <c r="N96" s="122"/>
      <c r="O96" s="122"/>
      <c r="P96" s="122"/>
      <c r="Q96" s="122"/>
      <c r="R96" s="122"/>
      <c r="S96" s="122"/>
      <c r="T96" s="122"/>
      <c r="U96" s="122"/>
      <c r="V96" s="122"/>
      <c r="W96" s="122"/>
      <c r="X96" s="122"/>
      <c r="Y96" s="122"/>
      <c r="Z96" s="122"/>
      <c r="AA96" s="122"/>
      <c r="AB96" s="122"/>
      <c r="AC96" s="122"/>
      <c r="AD96" s="122"/>
      <c r="AE96" s="122"/>
      <c r="AF96" s="122"/>
      <c r="AG96" s="124">
        <f>'SO 101 - PŘECHOD PRO CHODCE'!J30</f>
        <v>0</v>
      </c>
      <c r="AH96" s="123"/>
      <c r="AI96" s="123"/>
      <c r="AJ96" s="123"/>
      <c r="AK96" s="123"/>
      <c r="AL96" s="123"/>
      <c r="AM96" s="123"/>
      <c r="AN96" s="124">
        <f>SUM(AG96,AT96)</f>
        <v>0</v>
      </c>
      <c r="AO96" s="123"/>
      <c r="AP96" s="123"/>
      <c r="AQ96" s="125" t="s">
        <v>82</v>
      </c>
      <c r="AR96" s="126"/>
      <c r="AS96" s="127">
        <v>0</v>
      </c>
      <c r="AT96" s="128">
        <f>ROUND(SUM(AV96:AW96),2)</f>
        <v>0</v>
      </c>
      <c r="AU96" s="129">
        <f>'SO 101 - PŘECHOD PRO CHODCE'!P122</f>
        <v>0</v>
      </c>
      <c r="AV96" s="128">
        <f>'SO 101 - PŘECHOD PRO CHODCE'!J33</f>
        <v>0</v>
      </c>
      <c r="AW96" s="128">
        <f>'SO 101 - PŘECHOD PRO CHODCE'!J34</f>
        <v>0</v>
      </c>
      <c r="AX96" s="128">
        <f>'SO 101 - PŘECHOD PRO CHODCE'!J35</f>
        <v>0</v>
      </c>
      <c r="AY96" s="128">
        <f>'SO 101 - PŘECHOD PRO CHODCE'!J36</f>
        <v>0</v>
      </c>
      <c r="AZ96" s="128">
        <f>'SO 101 - PŘECHOD PRO CHODCE'!F33</f>
        <v>0</v>
      </c>
      <c r="BA96" s="128">
        <f>'SO 101 - PŘECHOD PRO CHODCE'!F34</f>
        <v>0</v>
      </c>
      <c r="BB96" s="128">
        <f>'SO 101 - PŘECHOD PRO CHODCE'!F35</f>
        <v>0</v>
      </c>
      <c r="BC96" s="128">
        <f>'SO 101 - PŘECHOD PRO CHODCE'!F36</f>
        <v>0</v>
      </c>
      <c r="BD96" s="130">
        <f>'SO 101 - PŘECHOD PRO CHODCE'!F37</f>
        <v>0</v>
      </c>
      <c r="BE96" s="7"/>
      <c r="BT96" s="131" t="s">
        <v>83</v>
      </c>
      <c r="BV96" s="131" t="s">
        <v>77</v>
      </c>
      <c r="BW96" s="131" t="s">
        <v>88</v>
      </c>
      <c r="BX96" s="131" t="s">
        <v>5</v>
      </c>
      <c r="CL96" s="131" t="s">
        <v>1</v>
      </c>
      <c r="CM96" s="131" t="s">
        <v>85</v>
      </c>
    </row>
    <row r="97" s="7" customFormat="1" ht="16.5" customHeight="1">
      <c r="A97" s="119" t="s">
        <v>79</v>
      </c>
      <c r="B97" s="120"/>
      <c r="C97" s="121"/>
      <c r="D97" s="122" t="s">
        <v>89</v>
      </c>
      <c r="E97" s="122"/>
      <c r="F97" s="122"/>
      <c r="G97" s="122"/>
      <c r="H97" s="122"/>
      <c r="I97" s="123"/>
      <c r="J97" s="122" t="s">
        <v>90</v>
      </c>
      <c r="K97" s="122"/>
      <c r="L97" s="122"/>
      <c r="M97" s="122"/>
      <c r="N97" s="122"/>
      <c r="O97" s="122"/>
      <c r="P97" s="122"/>
      <c r="Q97" s="122"/>
      <c r="R97" s="122"/>
      <c r="S97" s="122"/>
      <c r="T97" s="122"/>
      <c r="U97" s="122"/>
      <c r="V97" s="122"/>
      <c r="W97" s="122"/>
      <c r="X97" s="122"/>
      <c r="Y97" s="122"/>
      <c r="Z97" s="122"/>
      <c r="AA97" s="122"/>
      <c r="AB97" s="122"/>
      <c r="AC97" s="122"/>
      <c r="AD97" s="122"/>
      <c r="AE97" s="122"/>
      <c r="AF97" s="122"/>
      <c r="AG97" s="124">
        <f>'SO 404 - NASVĚTLENÍ PŘECHODU'!J30</f>
        <v>0</v>
      </c>
      <c r="AH97" s="123"/>
      <c r="AI97" s="123"/>
      <c r="AJ97" s="123"/>
      <c r="AK97" s="123"/>
      <c r="AL97" s="123"/>
      <c r="AM97" s="123"/>
      <c r="AN97" s="124">
        <f>SUM(AG97,AT97)</f>
        <v>0</v>
      </c>
      <c r="AO97" s="123"/>
      <c r="AP97" s="123"/>
      <c r="AQ97" s="125" t="s">
        <v>82</v>
      </c>
      <c r="AR97" s="126"/>
      <c r="AS97" s="132">
        <v>0</v>
      </c>
      <c r="AT97" s="133">
        <f>ROUND(SUM(AV97:AW97),2)</f>
        <v>0</v>
      </c>
      <c r="AU97" s="134">
        <f>'SO 404 - NASVĚTLENÍ PŘECHODU'!P120</f>
        <v>0</v>
      </c>
      <c r="AV97" s="133">
        <f>'SO 404 - NASVĚTLENÍ PŘECHODU'!J33</f>
        <v>0</v>
      </c>
      <c r="AW97" s="133">
        <f>'SO 404 - NASVĚTLENÍ PŘECHODU'!J34</f>
        <v>0</v>
      </c>
      <c r="AX97" s="133">
        <f>'SO 404 - NASVĚTLENÍ PŘECHODU'!J35</f>
        <v>0</v>
      </c>
      <c r="AY97" s="133">
        <f>'SO 404 - NASVĚTLENÍ PŘECHODU'!J36</f>
        <v>0</v>
      </c>
      <c r="AZ97" s="133">
        <f>'SO 404 - NASVĚTLENÍ PŘECHODU'!F33</f>
        <v>0</v>
      </c>
      <c r="BA97" s="133">
        <f>'SO 404 - NASVĚTLENÍ PŘECHODU'!F34</f>
        <v>0</v>
      </c>
      <c r="BB97" s="133">
        <f>'SO 404 - NASVĚTLENÍ PŘECHODU'!F35</f>
        <v>0</v>
      </c>
      <c r="BC97" s="133">
        <f>'SO 404 - NASVĚTLENÍ PŘECHODU'!F36</f>
        <v>0</v>
      </c>
      <c r="BD97" s="135">
        <f>'SO 404 - NASVĚTLENÍ PŘECHODU'!F37</f>
        <v>0</v>
      </c>
      <c r="BE97" s="7"/>
      <c r="BT97" s="131" t="s">
        <v>83</v>
      </c>
      <c r="BV97" s="131" t="s">
        <v>77</v>
      </c>
      <c r="BW97" s="131" t="s">
        <v>91</v>
      </c>
      <c r="BX97" s="131" t="s">
        <v>5</v>
      </c>
      <c r="CL97" s="131" t="s">
        <v>92</v>
      </c>
      <c r="CM97" s="131" t="s">
        <v>85</v>
      </c>
    </row>
    <row r="98" s="2" customFormat="1" ht="30" customHeight="1">
      <c r="A98" s="38"/>
      <c r="B98" s="39"/>
      <c r="C98" s="40"/>
      <c r="D98" s="40"/>
      <c r="E98" s="40"/>
      <c r="F98" s="40"/>
      <c r="G98" s="40"/>
      <c r="H98" s="40"/>
      <c r="I98" s="40"/>
      <c r="J98" s="40"/>
      <c r="K98" s="40"/>
      <c r="L98" s="40"/>
      <c r="M98" s="40"/>
      <c r="N98" s="40"/>
      <c r="O98" s="40"/>
      <c r="P98" s="40"/>
      <c r="Q98" s="40"/>
      <c r="R98" s="40"/>
      <c r="S98" s="40"/>
      <c r="T98" s="40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F98" s="40"/>
      <c r="AG98" s="40"/>
      <c r="AH98" s="40"/>
      <c r="AI98" s="40"/>
      <c r="AJ98" s="40"/>
      <c r="AK98" s="40"/>
      <c r="AL98" s="40"/>
      <c r="AM98" s="40"/>
      <c r="AN98" s="40"/>
      <c r="AO98" s="40"/>
      <c r="AP98" s="40"/>
      <c r="AQ98" s="40"/>
      <c r="AR98" s="44"/>
      <c r="AS98" s="38"/>
      <c r="AT98" s="38"/>
      <c r="AU98" s="38"/>
      <c r="AV98" s="38"/>
      <c r="AW98" s="38"/>
      <c r="AX98" s="38"/>
      <c r="AY98" s="38"/>
      <c r="AZ98" s="38"/>
      <c r="BA98" s="38"/>
      <c r="BB98" s="38"/>
      <c r="BC98" s="38"/>
      <c r="BD98" s="38"/>
      <c r="BE98" s="38"/>
    </row>
    <row r="99" s="2" customFormat="1" ht="6.96" customHeight="1">
      <c r="A99" s="38"/>
      <c r="B99" s="66"/>
      <c r="C99" s="67"/>
      <c r="D99" s="67"/>
      <c r="E99" s="67"/>
      <c r="F99" s="67"/>
      <c r="G99" s="67"/>
      <c r="H99" s="67"/>
      <c r="I99" s="67"/>
      <c r="J99" s="67"/>
      <c r="K99" s="67"/>
      <c r="L99" s="67"/>
      <c r="M99" s="67"/>
      <c r="N99" s="67"/>
      <c r="O99" s="67"/>
      <c r="P99" s="67"/>
      <c r="Q99" s="67"/>
      <c r="R99" s="67"/>
      <c r="S99" s="67"/>
      <c r="T99" s="67"/>
      <c r="U99" s="67"/>
      <c r="V99" s="67"/>
      <c r="W99" s="67"/>
      <c r="X99" s="67"/>
      <c r="Y99" s="67"/>
      <c r="Z99" s="67"/>
      <c r="AA99" s="67"/>
      <c r="AB99" s="67"/>
      <c r="AC99" s="67"/>
      <c r="AD99" s="67"/>
      <c r="AE99" s="67"/>
      <c r="AF99" s="67"/>
      <c r="AG99" s="67"/>
      <c r="AH99" s="67"/>
      <c r="AI99" s="67"/>
      <c r="AJ99" s="67"/>
      <c r="AK99" s="67"/>
      <c r="AL99" s="67"/>
      <c r="AM99" s="67"/>
      <c r="AN99" s="67"/>
      <c r="AO99" s="67"/>
      <c r="AP99" s="67"/>
      <c r="AQ99" s="67"/>
      <c r="AR99" s="44"/>
      <c r="AS99" s="38"/>
      <c r="AT99" s="38"/>
      <c r="AU99" s="38"/>
      <c r="AV99" s="38"/>
      <c r="AW99" s="38"/>
      <c r="AX99" s="38"/>
      <c r="AY99" s="38"/>
      <c r="AZ99" s="38"/>
      <c r="BA99" s="38"/>
      <c r="BB99" s="38"/>
      <c r="BC99" s="38"/>
      <c r="BD99" s="38"/>
      <c r="BE99" s="38"/>
    </row>
  </sheetData>
  <sheetProtection sheet="1" formatColumns="0" formatRows="0" objects="1" scenarios="1" spinCount="100000" saltValue="SoVXOmt7hBlPGeUrSV8njoA2dTPOS0A6lwnADhG1+X2iKnL73oywE+jF9FxUzC389SdbAtoE/ypyPXNvwUwGSQ==" hashValue="4E93hRUK5Fy9885A1GOgYFJAREf6KmWEfIskvhUFz5xNkI4QKEG7j7vHfjpc3jD+sapE7MyTGLNWfNVdJW89EA==" algorithmName="SHA-512" password="CC35"/>
  <mergeCells count="50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N97:AP97"/>
    <mergeCell ref="AG97:AM97"/>
    <mergeCell ref="D97:H97"/>
    <mergeCell ref="J97:AF97"/>
    <mergeCell ref="AG94:AM94"/>
    <mergeCell ref="AN94:AP94"/>
    <mergeCell ref="AR2:BE2"/>
  </mergeCells>
  <hyperlinks>
    <hyperlink ref="A95" location="'SO 001 - VEDLEJŠÍ A OSTAT...'!C2" display="/"/>
    <hyperlink ref="A96" location="'SO 101 - PŘECHOD PRO CHODCE'!C2" display="/"/>
    <hyperlink ref="A97" location="'SO 404 - NASVĚTLENÍ PŘECHODU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84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85</v>
      </c>
    </row>
    <row r="4" s="1" customFormat="1" ht="24.96" customHeight="1">
      <c r="B4" s="20"/>
      <c r="D4" s="138" t="s">
        <v>93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26.25" customHeight="1">
      <c r="B7" s="20"/>
      <c r="E7" s="141" t="str">
        <f>'Rekapitulace stavby'!K6</f>
        <v>REKONSTRUKCE CHODNÍKU I-2 PARDUBICKÁ, PŘELOUČ - PŘECHOD PRO CHODCE U ČP. 115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94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95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5. 1. 2021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tr">
        <f>IF('Rekapitulace stavby'!E11="","",'Rekapitulace stavby'!E11)</f>
        <v xml:space="preserve"> </v>
      </c>
      <c r="F15" s="38"/>
      <c r="G15" s="38"/>
      <c r="H15" s="38"/>
      <c r="I15" s="140" t="s">
        <v>27</v>
      </c>
      <c r="J15" s="143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28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30</v>
      </c>
      <c r="E20" s="38"/>
      <c r="F20" s="38"/>
      <c r="G20" s="38"/>
      <c r="H20" s="38"/>
      <c r="I20" s="140" t="s">
        <v>25</v>
      </c>
      <c r="J20" s="143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tr">
        <f>IF('Rekapitulace stavby'!E17="","",'Rekapitulace stavby'!E17)</f>
        <v xml:space="preserve"> </v>
      </c>
      <c r="F21" s="38"/>
      <c r="G21" s="38"/>
      <c r="H21" s="38"/>
      <c r="I21" s="140" t="s">
        <v>27</v>
      </c>
      <c r="J21" s="143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32</v>
      </c>
      <c r="E23" s="38"/>
      <c r="F23" s="38"/>
      <c r="G23" s="38"/>
      <c r="H23" s="38"/>
      <c r="I23" s="140" t="s">
        <v>25</v>
      </c>
      <c r="J23" s="143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">
        <v>33</v>
      </c>
      <c r="F24" s="38"/>
      <c r="G24" s="38"/>
      <c r="H24" s="38"/>
      <c r="I24" s="140" t="s">
        <v>27</v>
      </c>
      <c r="J24" s="143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34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35</v>
      </c>
      <c r="E30" s="38"/>
      <c r="F30" s="38"/>
      <c r="G30" s="38"/>
      <c r="H30" s="38"/>
      <c r="I30" s="38"/>
      <c r="J30" s="151">
        <f>ROUND(J120,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37</v>
      </c>
      <c r="G32" s="38"/>
      <c r="H32" s="38"/>
      <c r="I32" s="152" t="s">
        <v>36</v>
      </c>
      <c r="J32" s="152" t="s">
        <v>38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39</v>
      </c>
      <c r="E33" s="140" t="s">
        <v>40</v>
      </c>
      <c r="F33" s="154">
        <f>ROUND((SUM(BE120:BE134)),  2)</f>
        <v>0</v>
      </c>
      <c r="G33" s="38"/>
      <c r="H33" s="38"/>
      <c r="I33" s="155">
        <v>0.20999999999999999</v>
      </c>
      <c r="J33" s="154">
        <f>ROUND(((SUM(BE120:BE134))*I33),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41</v>
      </c>
      <c r="F34" s="154">
        <f>ROUND((SUM(BF120:BF134)),  2)</f>
        <v>0</v>
      </c>
      <c r="G34" s="38"/>
      <c r="H34" s="38"/>
      <c r="I34" s="155">
        <v>0.14999999999999999</v>
      </c>
      <c r="J34" s="154">
        <f>ROUND(((SUM(BF120:BF134))*I34),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42</v>
      </c>
      <c r="F35" s="154">
        <f>ROUND((SUM(BG120:BG134)),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43</v>
      </c>
      <c r="F36" s="154">
        <f>ROUND((SUM(BH120:BH134)),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44</v>
      </c>
      <c r="F37" s="154">
        <f>ROUND((SUM(BI120:BI134)),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45</v>
      </c>
      <c r="E39" s="158"/>
      <c r="F39" s="158"/>
      <c r="G39" s="159" t="s">
        <v>46</v>
      </c>
      <c r="H39" s="160" t="s">
        <v>47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48</v>
      </c>
      <c r="E50" s="164"/>
      <c r="F50" s="164"/>
      <c r="G50" s="163" t="s">
        <v>49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50</v>
      </c>
      <c r="E61" s="166"/>
      <c r="F61" s="167" t="s">
        <v>51</v>
      </c>
      <c r="G61" s="165" t="s">
        <v>50</v>
      </c>
      <c r="H61" s="166"/>
      <c r="I61" s="166"/>
      <c r="J61" s="168" t="s">
        <v>51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52</v>
      </c>
      <c r="E65" s="169"/>
      <c r="F65" s="169"/>
      <c r="G65" s="163" t="s">
        <v>53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50</v>
      </c>
      <c r="E76" s="166"/>
      <c r="F76" s="167" t="s">
        <v>51</v>
      </c>
      <c r="G76" s="165" t="s">
        <v>50</v>
      </c>
      <c r="H76" s="166"/>
      <c r="I76" s="166"/>
      <c r="J76" s="168" t="s">
        <v>51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96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26.25" customHeight="1">
      <c r="A85" s="38"/>
      <c r="B85" s="39"/>
      <c r="C85" s="40"/>
      <c r="D85" s="40"/>
      <c r="E85" s="174" t="str">
        <f>E7</f>
        <v>REKONSTRUKCE CHODNÍKU I-2 PARDUBICKÁ, PŘELOUČ - PŘECHOD PRO CHODCE U ČP. 115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94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SO 001 - VEDLEJŠÍ A OSTATNÍ NÁKLADY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Přelouč</v>
      </c>
      <c r="G89" s="40"/>
      <c r="H89" s="40"/>
      <c r="I89" s="32" t="s">
        <v>22</v>
      </c>
      <c r="J89" s="79" t="str">
        <f>IF(J12="","",J12)</f>
        <v>5. 1. 2021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 xml:space="preserve"> </v>
      </c>
      <c r="G91" s="40"/>
      <c r="H91" s="40"/>
      <c r="I91" s="32" t="s">
        <v>30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32</v>
      </c>
      <c r="J92" s="36" t="str">
        <f>E24</f>
        <v>Sýkorová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97</v>
      </c>
      <c r="D94" s="176"/>
      <c r="E94" s="176"/>
      <c r="F94" s="176"/>
      <c r="G94" s="176"/>
      <c r="H94" s="176"/>
      <c r="I94" s="176"/>
      <c r="J94" s="177" t="s">
        <v>98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99</v>
      </c>
      <c r="D96" s="40"/>
      <c r="E96" s="40"/>
      <c r="F96" s="40"/>
      <c r="G96" s="40"/>
      <c r="H96" s="40"/>
      <c r="I96" s="40"/>
      <c r="J96" s="110">
        <f>J120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100</v>
      </c>
    </row>
    <row r="97" s="9" customFormat="1" ht="24.96" customHeight="1">
      <c r="A97" s="9"/>
      <c r="B97" s="179"/>
      <c r="C97" s="180"/>
      <c r="D97" s="181" t="s">
        <v>101</v>
      </c>
      <c r="E97" s="182"/>
      <c r="F97" s="182"/>
      <c r="G97" s="182"/>
      <c r="H97" s="182"/>
      <c r="I97" s="182"/>
      <c r="J97" s="183">
        <f>J121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102</v>
      </c>
      <c r="E98" s="188"/>
      <c r="F98" s="188"/>
      <c r="G98" s="188"/>
      <c r="H98" s="188"/>
      <c r="I98" s="188"/>
      <c r="J98" s="189">
        <f>J122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103</v>
      </c>
      <c r="E99" s="188"/>
      <c r="F99" s="188"/>
      <c r="G99" s="188"/>
      <c r="H99" s="188"/>
      <c r="I99" s="188"/>
      <c r="J99" s="189">
        <f>J126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5"/>
      <c r="C100" s="186"/>
      <c r="D100" s="187" t="s">
        <v>104</v>
      </c>
      <c r="E100" s="188"/>
      <c r="F100" s="188"/>
      <c r="G100" s="188"/>
      <c r="H100" s="188"/>
      <c r="I100" s="188"/>
      <c r="J100" s="189">
        <f>J133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38"/>
      <c r="B101" s="39"/>
      <c r="C101" s="40"/>
      <c r="D101" s="40"/>
      <c r="E101" s="40"/>
      <c r="F101" s="40"/>
      <c r="G101" s="40"/>
      <c r="H101" s="40"/>
      <c r="I101" s="40"/>
      <c r="J101" s="40"/>
      <c r="K101" s="40"/>
      <c r="L101" s="63"/>
      <c r="S101" s="38"/>
      <c r="T101" s="38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</row>
    <row r="102" s="2" customFormat="1" ht="6.96" customHeight="1">
      <c r="A102" s="38"/>
      <c r="B102" s="66"/>
      <c r="C102" s="67"/>
      <c r="D102" s="67"/>
      <c r="E102" s="67"/>
      <c r="F102" s="67"/>
      <c r="G102" s="67"/>
      <c r="H102" s="67"/>
      <c r="I102" s="67"/>
      <c r="J102" s="67"/>
      <c r="K102" s="67"/>
      <c r="L102" s="63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</row>
    <row r="106" s="2" customFormat="1" ht="6.96" customHeight="1">
      <c r="A106" s="38"/>
      <c r="B106" s="68"/>
      <c r="C106" s="69"/>
      <c r="D106" s="69"/>
      <c r="E106" s="69"/>
      <c r="F106" s="69"/>
      <c r="G106" s="69"/>
      <c r="H106" s="69"/>
      <c r="I106" s="69"/>
      <c r="J106" s="69"/>
      <c r="K106" s="69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24.96" customHeight="1">
      <c r="A107" s="38"/>
      <c r="B107" s="39"/>
      <c r="C107" s="23" t="s">
        <v>105</v>
      </c>
      <c r="D107" s="40"/>
      <c r="E107" s="40"/>
      <c r="F107" s="40"/>
      <c r="G107" s="40"/>
      <c r="H107" s="40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6.96" customHeight="1">
      <c r="A108" s="38"/>
      <c r="B108" s="39"/>
      <c r="C108" s="40"/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2" customHeight="1">
      <c r="A109" s="38"/>
      <c r="B109" s="39"/>
      <c r="C109" s="32" t="s">
        <v>16</v>
      </c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26.25" customHeight="1">
      <c r="A110" s="38"/>
      <c r="B110" s="39"/>
      <c r="C110" s="40"/>
      <c r="D110" s="40"/>
      <c r="E110" s="174" t="str">
        <f>E7</f>
        <v>REKONSTRUKCE CHODNÍKU I-2 PARDUBICKÁ, PŘELOUČ - PŘECHOD PRO CHODCE U ČP. 115</v>
      </c>
      <c r="F110" s="32"/>
      <c r="G110" s="32"/>
      <c r="H110" s="32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2" customHeight="1">
      <c r="A111" s="38"/>
      <c r="B111" s="39"/>
      <c r="C111" s="32" t="s">
        <v>94</v>
      </c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6.5" customHeight="1">
      <c r="A112" s="38"/>
      <c r="B112" s="39"/>
      <c r="C112" s="40"/>
      <c r="D112" s="40"/>
      <c r="E112" s="76" t="str">
        <f>E9</f>
        <v>SO 001 - VEDLEJŠÍ A OSTATNÍ NÁKLADY</v>
      </c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6.96" customHeight="1">
      <c r="A113" s="38"/>
      <c r="B113" s="39"/>
      <c r="C113" s="40"/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2" customHeight="1">
      <c r="A114" s="38"/>
      <c r="B114" s="39"/>
      <c r="C114" s="32" t="s">
        <v>20</v>
      </c>
      <c r="D114" s="40"/>
      <c r="E114" s="40"/>
      <c r="F114" s="27" t="str">
        <f>F12</f>
        <v>Přelouč</v>
      </c>
      <c r="G114" s="40"/>
      <c r="H114" s="40"/>
      <c r="I114" s="32" t="s">
        <v>22</v>
      </c>
      <c r="J114" s="79" t="str">
        <f>IF(J12="","",J12)</f>
        <v>5. 1. 2021</v>
      </c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6.96" customHeight="1">
      <c r="A115" s="38"/>
      <c r="B115" s="39"/>
      <c r="C115" s="40"/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5.15" customHeight="1">
      <c r="A116" s="38"/>
      <c r="B116" s="39"/>
      <c r="C116" s="32" t="s">
        <v>24</v>
      </c>
      <c r="D116" s="40"/>
      <c r="E116" s="40"/>
      <c r="F116" s="27" t="str">
        <f>E15</f>
        <v xml:space="preserve"> </v>
      </c>
      <c r="G116" s="40"/>
      <c r="H116" s="40"/>
      <c r="I116" s="32" t="s">
        <v>30</v>
      </c>
      <c r="J116" s="36" t="str">
        <f>E21</f>
        <v xml:space="preserve"> </v>
      </c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5.15" customHeight="1">
      <c r="A117" s="38"/>
      <c r="B117" s="39"/>
      <c r="C117" s="32" t="s">
        <v>28</v>
      </c>
      <c r="D117" s="40"/>
      <c r="E117" s="40"/>
      <c r="F117" s="27" t="str">
        <f>IF(E18="","",E18)</f>
        <v>Vyplň údaj</v>
      </c>
      <c r="G117" s="40"/>
      <c r="H117" s="40"/>
      <c r="I117" s="32" t="s">
        <v>32</v>
      </c>
      <c r="J117" s="36" t="str">
        <f>E24</f>
        <v>Sýkorová</v>
      </c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0.32" customHeight="1">
      <c r="A118" s="38"/>
      <c r="B118" s="39"/>
      <c r="C118" s="40"/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11" customFormat="1" ht="29.28" customHeight="1">
      <c r="A119" s="191"/>
      <c r="B119" s="192"/>
      <c r="C119" s="193" t="s">
        <v>106</v>
      </c>
      <c r="D119" s="194" t="s">
        <v>60</v>
      </c>
      <c r="E119" s="194" t="s">
        <v>56</v>
      </c>
      <c r="F119" s="194" t="s">
        <v>57</v>
      </c>
      <c r="G119" s="194" t="s">
        <v>107</v>
      </c>
      <c r="H119" s="194" t="s">
        <v>108</v>
      </c>
      <c r="I119" s="194" t="s">
        <v>109</v>
      </c>
      <c r="J119" s="194" t="s">
        <v>98</v>
      </c>
      <c r="K119" s="195" t="s">
        <v>110</v>
      </c>
      <c r="L119" s="196"/>
      <c r="M119" s="100" t="s">
        <v>1</v>
      </c>
      <c r="N119" s="101" t="s">
        <v>39</v>
      </c>
      <c r="O119" s="101" t="s">
        <v>111</v>
      </c>
      <c r="P119" s="101" t="s">
        <v>112</v>
      </c>
      <c r="Q119" s="101" t="s">
        <v>113</v>
      </c>
      <c r="R119" s="101" t="s">
        <v>114</v>
      </c>
      <c r="S119" s="101" t="s">
        <v>115</v>
      </c>
      <c r="T119" s="102" t="s">
        <v>116</v>
      </c>
      <c r="U119" s="191"/>
      <c r="V119" s="191"/>
      <c r="W119" s="191"/>
      <c r="X119" s="191"/>
      <c r="Y119" s="191"/>
      <c r="Z119" s="191"/>
      <c r="AA119" s="191"/>
      <c r="AB119" s="191"/>
      <c r="AC119" s="191"/>
      <c r="AD119" s="191"/>
      <c r="AE119" s="191"/>
    </row>
    <row r="120" s="2" customFormat="1" ht="22.8" customHeight="1">
      <c r="A120" s="38"/>
      <c r="B120" s="39"/>
      <c r="C120" s="107" t="s">
        <v>117</v>
      </c>
      <c r="D120" s="40"/>
      <c r="E120" s="40"/>
      <c r="F120" s="40"/>
      <c r="G120" s="40"/>
      <c r="H120" s="40"/>
      <c r="I120" s="40"/>
      <c r="J120" s="197">
        <f>BK120</f>
        <v>0</v>
      </c>
      <c r="K120" s="40"/>
      <c r="L120" s="44"/>
      <c r="M120" s="103"/>
      <c r="N120" s="198"/>
      <c r="O120" s="104"/>
      <c r="P120" s="199">
        <f>P121</f>
        <v>0</v>
      </c>
      <c r="Q120" s="104"/>
      <c r="R120" s="199">
        <f>R121</f>
        <v>0</v>
      </c>
      <c r="S120" s="104"/>
      <c r="T120" s="200">
        <f>T121</f>
        <v>0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T120" s="17" t="s">
        <v>74</v>
      </c>
      <c r="AU120" s="17" t="s">
        <v>100</v>
      </c>
      <c r="BK120" s="201">
        <f>BK121</f>
        <v>0</v>
      </c>
    </row>
    <row r="121" s="12" customFormat="1" ht="25.92" customHeight="1">
      <c r="A121" s="12"/>
      <c r="B121" s="202"/>
      <c r="C121" s="203"/>
      <c r="D121" s="204" t="s">
        <v>74</v>
      </c>
      <c r="E121" s="205" t="s">
        <v>118</v>
      </c>
      <c r="F121" s="205" t="s">
        <v>119</v>
      </c>
      <c r="G121" s="203"/>
      <c r="H121" s="203"/>
      <c r="I121" s="206"/>
      <c r="J121" s="207">
        <f>BK121</f>
        <v>0</v>
      </c>
      <c r="K121" s="203"/>
      <c r="L121" s="208"/>
      <c r="M121" s="209"/>
      <c r="N121" s="210"/>
      <c r="O121" s="210"/>
      <c r="P121" s="211">
        <f>P122+P126+P133</f>
        <v>0</v>
      </c>
      <c r="Q121" s="210"/>
      <c r="R121" s="211">
        <f>R122+R126+R133</f>
        <v>0</v>
      </c>
      <c r="S121" s="210"/>
      <c r="T121" s="212">
        <f>T122+T126+T133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13" t="s">
        <v>120</v>
      </c>
      <c r="AT121" s="214" t="s">
        <v>74</v>
      </c>
      <c r="AU121" s="214" t="s">
        <v>75</v>
      </c>
      <c r="AY121" s="213" t="s">
        <v>121</v>
      </c>
      <c r="BK121" s="215">
        <f>BK122+BK126+BK133</f>
        <v>0</v>
      </c>
    </row>
    <row r="122" s="12" customFormat="1" ht="22.8" customHeight="1">
      <c r="A122" s="12"/>
      <c r="B122" s="202"/>
      <c r="C122" s="203"/>
      <c r="D122" s="204" t="s">
        <v>74</v>
      </c>
      <c r="E122" s="216" t="s">
        <v>122</v>
      </c>
      <c r="F122" s="216" t="s">
        <v>123</v>
      </c>
      <c r="G122" s="203"/>
      <c r="H122" s="203"/>
      <c r="I122" s="206"/>
      <c r="J122" s="217">
        <f>BK122</f>
        <v>0</v>
      </c>
      <c r="K122" s="203"/>
      <c r="L122" s="208"/>
      <c r="M122" s="209"/>
      <c r="N122" s="210"/>
      <c r="O122" s="210"/>
      <c r="P122" s="211">
        <f>SUM(P123:P125)</f>
        <v>0</v>
      </c>
      <c r="Q122" s="210"/>
      <c r="R122" s="211">
        <f>SUM(R123:R125)</f>
        <v>0</v>
      </c>
      <c r="S122" s="210"/>
      <c r="T122" s="212">
        <f>SUM(T123:T125)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3" t="s">
        <v>120</v>
      </c>
      <c r="AT122" s="214" t="s">
        <v>74</v>
      </c>
      <c r="AU122" s="214" t="s">
        <v>83</v>
      </c>
      <c r="AY122" s="213" t="s">
        <v>121</v>
      </c>
      <c r="BK122" s="215">
        <f>SUM(BK123:BK125)</f>
        <v>0</v>
      </c>
    </row>
    <row r="123" s="2" customFormat="1">
      <c r="A123" s="38"/>
      <c r="B123" s="39"/>
      <c r="C123" s="218" t="s">
        <v>83</v>
      </c>
      <c r="D123" s="218" t="s">
        <v>124</v>
      </c>
      <c r="E123" s="219" t="s">
        <v>125</v>
      </c>
      <c r="F123" s="220" t="s">
        <v>126</v>
      </c>
      <c r="G123" s="221" t="s">
        <v>127</v>
      </c>
      <c r="H123" s="222">
        <v>1</v>
      </c>
      <c r="I123" s="223"/>
      <c r="J123" s="224">
        <f>ROUND(I123*H123,2)</f>
        <v>0</v>
      </c>
      <c r="K123" s="220" t="s">
        <v>128</v>
      </c>
      <c r="L123" s="44"/>
      <c r="M123" s="225" t="s">
        <v>1</v>
      </c>
      <c r="N123" s="226" t="s">
        <v>40</v>
      </c>
      <c r="O123" s="91"/>
      <c r="P123" s="227">
        <f>O123*H123</f>
        <v>0</v>
      </c>
      <c r="Q123" s="227">
        <v>0</v>
      </c>
      <c r="R123" s="227">
        <f>Q123*H123</f>
        <v>0</v>
      </c>
      <c r="S123" s="227">
        <v>0</v>
      </c>
      <c r="T123" s="228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29" t="s">
        <v>129</v>
      </c>
      <c r="AT123" s="229" t="s">
        <v>124</v>
      </c>
      <c r="AU123" s="229" t="s">
        <v>85</v>
      </c>
      <c r="AY123" s="17" t="s">
        <v>121</v>
      </c>
      <c r="BE123" s="230">
        <f>IF(N123="základní",J123,0)</f>
        <v>0</v>
      </c>
      <c r="BF123" s="230">
        <f>IF(N123="snížená",J123,0)</f>
        <v>0</v>
      </c>
      <c r="BG123" s="230">
        <f>IF(N123="zákl. přenesená",J123,0)</f>
        <v>0</v>
      </c>
      <c r="BH123" s="230">
        <f>IF(N123="sníž. přenesená",J123,0)</f>
        <v>0</v>
      </c>
      <c r="BI123" s="230">
        <f>IF(N123="nulová",J123,0)</f>
        <v>0</v>
      </c>
      <c r="BJ123" s="17" t="s">
        <v>83</v>
      </c>
      <c r="BK123" s="230">
        <f>ROUND(I123*H123,2)</f>
        <v>0</v>
      </c>
      <c r="BL123" s="17" t="s">
        <v>129</v>
      </c>
      <c r="BM123" s="229" t="s">
        <v>130</v>
      </c>
    </row>
    <row r="124" s="2" customFormat="1">
      <c r="A124" s="38"/>
      <c r="B124" s="39"/>
      <c r="C124" s="218" t="s">
        <v>85</v>
      </c>
      <c r="D124" s="218" t="s">
        <v>124</v>
      </c>
      <c r="E124" s="219" t="s">
        <v>131</v>
      </c>
      <c r="F124" s="220" t="s">
        <v>132</v>
      </c>
      <c r="G124" s="221" t="s">
        <v>127</v>
      </c>
      <c r="H124" s="222">
        <v>1</v>
      </c>
      <c r="I124" s="223"/>
      <c r="J124" s="224">
        <f>ROUND(I124*H124,2)</f>
        <v>0</v>
      </c>
      <c r="K124" s="220" t="s">
        <v>128</v>
      </c>
      <c r="L124" s="44"/>
      <c r="M124" s="225" t="s">
        <v>1</v>
      </c>
      <c r="N124" s="226" t="s">
        <v>40</v>
      </c>
      <c r="O124" s="91"/>
      <c r="P124" s="227">
        <f>O124*H124</f>
        <v>0</v>
      </c>
      <c r="Q124" s="227">
        <v>0</v>
      </c>
      <c r="R124" s="227">
        <f>Q124*H124</f>
        <v>0</v>
      </c>
      <c r="S124" s="227">
        <v>0</v>
      </c>
      <c r="T124" s="228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29" t="s">
        <v>129</v>
      </c>
      <c r="AT124" s="229" t="s">
        <v>124</v>
      </c>
      <c r="AU124" s="229" t="s">
        <v>85</v>
      </c>
      <c r="AY124" s="17" t="s">
        <v>121</v>
      </c>
      <c r="BE124" s="230">
        <f>IF(N124="základní",J124,0)</f>
        <v>0</v>
      </c>
      <c r="BF124" s="230">
        <f>IF(N124="snížená",J124,0)</f>
        <v>0</v>
      </c>
      <c r="BG124" s="230">
        <f>IF(N124="zákl. přenesená",J124,0)</f>
        <v>0</v>
      </c>
      <c r="BH124" s="230">
        <f>IF(N124="sníž. přenesená",J124,0)</f>
        <v>0</v>
      </c>
      <c r="BI124" s="230">
        <f>IF(N124="nulová",J124,0)</f>
        <v>0</v>
      </c>
      <c r="BJ124" s="17" t="s">
        <v>83</v>
      </c>
      <c r="BK124" s="230">
        <f>ROUND(I124*H124,2)</f>
        <v>0</v>
      </c>
      <c r="BL124" s="17" t="s">
        <v>129</v>
      </c>
      <c r="BM124" s="229" t="s">
        <v>133</v>
      </c>
    </row>
    <row r="125" s="2" customFormat="1">
      <c r="A125" s="38"/>
      <c r="B125" s="39"/>
      <c r="C125" s="218" t="s">
        <v>134</v>
      </c>
      <c r="D125" s="218" t="s">
        <v>124</v>
      </c>
      <c r="E125" s="219" t="s">
        <v>135</v>
      </c>
      <c r="F125" s="220" t="s">
        <v>136</v>
      </c>
      <c r="G125" s="221" t="s">
        <v>127</v>
      </c>
      <c r="H125" s="222">
        <v>1</v>
      </c>
      <c r="I125" s="223"/>
      <c r="J125" s="224">
        <f>ROUND(I125*H125,2)</f>
        <v>0</v>
      </c>
      <c r="K125" s="220" t="s">
        <v>128</v>
      </c>
      <c r="L125" s="44"/>
      <c r="M125" s="225" t="s">
        <v>1</v>
      </c>
      <c r="N125" s="226" t="s">
        <v>40</v>
      </c>
      <c r="O125" s="91"/>
      <c r="P125" s="227">
        <f>O125*H125</f>
        <v>0</v>
      </c>
      <c r="Q125" s="227">
        <v>0</v>
      </c>
      <c r="R125" s="227">
        <f>Q125*H125</f>
        <v>0</v>
      </c>
      <c r="S125" s="227">
        <v>0</v>
      </c>
      <c r="T125" s="228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29" t="s">
        <v>129</v>
      </c>
      <c r="AT125" s="229" t="s">
        <v>124</v>
      </c>
      <c r="AU125" s="229" t="s">
        <v>85</v>
      </c>
      <c r="AY125" s="17" t="s">
        <v>121</v>
      </c>
      <c r="BE125" s="230">
        <f>IF(N125="základní",J125,0)</f>
        <v>0</v>
      </c>
      <c r="BF125" s="230">
        <f>IF(N125="snížená",J125,0)</f>
        <v>0</v>
      </c>
      <c r="BG125" s="230">
        <f>IF(N125="zákl. přenesená",J125,0)</f>
        <v>0</v>
      </c>
      <c r="BH125" s="230">
        <f>IF(N125="sníž. přenesená",J125,0)</f>
        <v>0</v>
      </c>
      <c r="BI125" s="230">
        <f>IF(N125="nulová",J125,0)</f>
        <v>0</v>
      </c>
      <c r="BJ125" s="17" t="s">
        <v>83</v>
      </c>
      <c r="BK125" s="230">
        <f>ROUND(I125*H125,2)</f>
        <v>0</v>
      </c>
      <c r="BL125" s="17" t="s">
        <v>129</v>
      </c>
      <c r="BM125" s="229" t="s">
        <v>137</v>
      </c>
    </row>
    <row r="126" s="12" customFormat="1" ht="22.8" customHeight="1">
      <c r="A126" s="12"/>
      <c r="B126" s="202"/>
      <c r="C126" s="203"/>
      <c r="D126" s="204" t="s">
        <v>74</v>
      </c>
      <c r="E126" s="216" t="s">
        <v>138</v>
      </c>
      <c r="F126" s="216" t="s">
        <v>139</v>
      </c>
      <c r="G126" s="203"/>
      <c r="H126" s="203"/>
      <c r="I126" s="206"/>
      <c r="J126" s="217">
        <f>BK126</f>
        <v>0</v>
      </c>
      <c r="K126" s="203"/>
      <c r="L126" s="208"/>
      <c r="M126" s="209"/>
      <c r="N126" s="210"/>
      <c r="O126" s="210"/>
      <c r="P126" s="211">
        <f>SUM(P127:P132)</f>
        <v>0</v>
      </c>
      <c r="Q126" s="210"/>
      <c r="R126" s="211">
        <f>SUM(R127:R132)</f>
        <v>0</v>
      </c>
      <c r="S126" s="210"/>
      <c r="T126" s="212">
        <f>SUM(T127:T132)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13" t="s">
        <v>120</v>
      </c>
      <c r="AT126" s="214" t="s">
        <v>74</v>
      </c>
      <c r="AU126" s="214" t="s">
        <v>83</v>
      </c>
      <c r="AY126" s="213" t="s">
        <v>121</v>
      </c>
      <c r="BK126" s="215">
        <f>SUM(BK127:BK132)</f>
        <v>0</v>
      </c>
    </row>
    <row r="127" s="2" customFormat="1" ht="16.5" customHeight="1">
      <c r="A127" s="38"/>
      <c r="B127" s="39"/>
      <c r="C127" s="218" t="s">
        <v>140</v>
      </c>
      <c r="D127" s="218" t="s">
        <v>124</v>
      </c>
      <c r="E127" s="219" t="s">
        <v>141</v>
      </c>
      <c r="F127" s="220" t="s">
        <v>139</v>
      </c>
      <c r="G127" s="221" t="s">
        <v>127</v>
      </c>
      <c r="H127" s="222">
        <v>1</v>
      </c>
      <c r="I127" s="223"/>
      <c r="J127" s="224">
        <f>ROUND(I127*H127,2)</f>
        <v>0</v>
      </c>
      <c r="K127" s="220" t="s">
        <v>128</v>
      </c>
      <c r="L127" s="44"/>
      <c r="M127" s="225" t="s">
        <v>1</v>
      </c>
      <c r="N127" s="226" t="s">
        <v>40</v>
      </c>
      <c r="O127" s="91"/>
      <c r="P127" s="227">
        <f>O127*H127</f>
        <v>0</v>
      </c>
      <c r="Q127" s="227">
        <v>0</v>
      </c>
      <c r="R127" s="227">
        <f>Q127*H127</f>
        <v>0</v>
      </c>
      <c r="S127" s="227">
        <v>0</v>
      </c>
      <c r="T127" s="228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29" t="s">
        <v>129</v>
      </c>
      <c r="AT127" s="229" t="s">
        <v>124</v>
      </c>
      <c r="AU127" s="229" t="s">
        <v>85</v>
      </c>
      <c r="AY127" s="17" t="s">
        <v>121</v>
      </c>
      <c r="BE127" s="230">
        <f>IF(N127="základní",J127,0)</f>
        <v>0</v>
      </c>
      <c r="BF127" s="230">
        <f>IF(N127="snížená",J127,0)</f>
        <v>0</v>
      </c>
      <c r="BG127" s="230">
        <f>IF(N127="zákl. přenesená",J127,0)</f>
        <v>0</v>
      </c>
      <c r="BH127" s="230">
        <f>IF(N127="sníž. přenesená",J127,0)</f>
        <v>0</v>
      </c>
      <c r="BI127" s="230">
        <f>IF(N127="nulová",J127,0)</f>
        <v>0</v>
      </c>
      <c r="BJ127" s="17" t="s">
        <v>83</v>
      </c>
      <c r="BK127" s="230">
        <f>ROUND(I127*H127,2)</f>
        <v>0</v>
      </c>
      <c r="BL127" s="17" t="s">
        <v>129</v>
      </c>
      <c r="BM127" s="229" t="s">
        <v>142</v>
      </c>
    </row>
    <row r="128" s="2" customFormat="1" ht="16.5" customHeight="1">
      <c r="A128" s="38"/>
      <c r="B128" s="39"/>
      <c r="C128" s="218" t="s">
        <v>120</v>
      </c>
      <c r="D128" s="218" t="s">
        <v>124</v>
      </c>
      <c r="E128" s="219" t="s">
        <v>143</v>
      </c>
      <c r="F128" s="220" t="s">
        <v>144</v>
      </c>
      <c r="G128" s="221" t="s">
        <v>127</v>
      </c>
      <c r="H128" s="222">
        <v>1</v>
      </c>
      <c r="I128" s="223"/>
      <c r="J128" s="224">
        <f>ROUND(I128*H128,2)</f>
        <v>0</v>
      </c>
      <c r="K128" s="220" t="s">
        <v>128</v>
      </c>
      <c r="L128" s="44"/>
      <c r="M128" s="225" t="s">
        <v>1</v>
      </c>
      <c r="N128" s="226" t="s">
        <v>40</v>
      </c>
      <c r="O128" s="91"/>
      <c r="P128" s="227">
        <f>O128*H128</f>
        <v>0</v>
      </c>
      <c r="Q128" s="227">
        <v>0</v>
      </c>
      <c r="R128" s="227">
        <f>Q128*H128</f>
        <v>0</v>
      </c>
      <c r="S128" s="227">
        <v>0</v>
      </c>
      <c r="T128" s="228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29" t="s">
        <v>129</v>
      </c>
      <c r="AT128" s="229" t="s">
        <v>124</v>
      </c>
      <c r="AU128" s="229" t="s">
        <v>85</v>
      </c>
      <c r="AY128" s="17" t="s">
        <v>121</v>
      </c>
      <c r="BE128" s="230">
        <f>IF(N128="základní",J128,0)</f>
        <v>0</v>
      </c>
      <c r="BF128" s="230">
        <f>IF(N128="snížená",J128,0)</f>
        <v>0</v>
      </c>
      <c r="BG128" s="230">
        <f>IF(N128="zákl. přenesená",J128,0)</f>
        <v>0</v>
      </c>
      <c r="BH128" s="230">
        <f>IF(N128="sníž. přenesená",J128,0)</f>
        <v>0</v>
      </c>
      <c r="BI128" s="230">
        <f>IF(N128="nulová",J128,0)</f>
        <v>0</v>
      </c>
      <c r="BJ128" s="17" t="s">
        <v>83</v>
      </c>
      <c r="BK128" s="230">
        <f>ROUND(I128*H128,2)</f>
        <v>0</v>
      </c>
      <c r="BL128" s="17" t="s">
        <v>129</v>
      </c>
      <c r="BM128" s="229" t="s">
        <v>145</v>
      </c>
    </row>
    <row r="129" s="2" customFormat="1" ht="66.75" customHeight="1">
      <c r="A129" s="38"/>
      <c r="B129" s="39"/>
      <c r="C129" s="218" t="s">
        <v>146</v>
      </c>
      <c r="D129" s="218" t="s">
        <v>124</v>
      </c>
      <c r="E129" s="219" t="s">
        <v>147</v>
      </c>
      <c r="F129" s="220" t="s">
        <v>148</v>
      </c>
      <c r="G129" s="221" t="s">
        <v>127</v>
      </c>
      <c r="H129" s="222">
        <v>1</v>
      </c>
      <c r="I129" s="223"/>
      <c r="J129" s="224">
        <f>ROUND(I129*H129,2)</f>
        <v>0</v>
      </c>
      <c r="K129" s="220" t="s">
        <v>128</v>
      </c>
      <c r="L129" s="44"/>
      <c r="M129" s="225" t="s">
        <v>1</v>
      </c>
      <c r="N129" s="226" t="s">
        <v>40</v>
      </c>
      <c r="O129" s="91"/>
      <c r="P129" s="227">
        <f>O129*H129</f>
        <v>0</v>
      </c>
      <c r="Q129" s="227">
        <v>0</v>
      </c>
      <c r="R129" s="227">
        <f>Q129*H129</f>
        <v>0</v>
      </c>
      <c r="S129" s="227">
        <v>0</v>
      </c>
      <c r="T129" s="228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29" t="s">
        <v>129</v>
      </c>
      <c r="AT129" s="229" t="s">
        <v>124</v>
      </c>
      <c r="AU129" s="229" t="s">
        <v>85</v>
      </c>
      <c r="AY129" s="17" t="s">
        <v>121</v>
      </c>
      <c r="BE129" s="230">
        <f>IF(N129="základní",J129,0)</f>
        <v>0</v>
      </c>
      <c r="BF129" s="230">
        <f>IF(N129="snížená",J129,0)</f>
        <v>0</v>
      </c>
      <c r="BG129" s="230">
        <f>IF(N129="zákl. přenesená",J129,0)</f>
        <v>0</v>
      </c>
      <c r="BH129" s="230">
        <f>IF(N129="sníž. přenesená",J129,0)</f>
        <v>0</v>
      </c>
      <c r="BI129" s="230">
        <f>IF(N129="nulová",J129,0)</f>
        <v>0</v>
      </c>
      <c r="BJ129" s="17" t="s">
        <v>83</v>
      </c>
      <c r="BK129" s="230">
        <f>ROUND(I129*H129,2)</f>
        <v>0</v>
      </c>
      <c r="BL129" s="17" t="s">
        <v>129</v>
      </c>
      <c r="BM129" s="229" t="s">
        <v>149</v>
      </c>
    </row>
    <row r="130" s="2" customFormat="1">
      <c r="A130" s="38"/>
      <c r="B130" s="39"/>
      <c r="C130" s="218" t="s">
        <v>150</v>
      </c>
      <c r="D130" s="218" t="s">
        <v>124</v>
      </c>
      <c r="E130" s="219" t="s">
        <v>151</v>
      </c>
      <c r="F130" s="220" t="s">
        <v>152</v>
      </c>
      <c r="G130" s="221" t="s">
        <v>127</v>
      </c>
      <c r="H130" s="222">
        <v>1</v>
      </c>
      <c r="I130" s="223"/>
      <c r="J130" s="224">
        <f>ROUND(I130*H130,2)</f>
        <v>0</v>
      </c>
      <c r="K130" s="220" t="s">
        <v>1</v>
      </c>
      <c r="L130" s="44"/>
      <c r="M130" s="225" t="s">
        <v>1</v>
      </c>
      <c r="N130" s="226" t="s">
        <v>40</v>
      </c>
      <c r="O130" s="91"/>
      <c r="P130" s="227">
        <f>O130*H130</f>
        <v>0</v>
      </c>
      <c r="Q130" s="227">
        <v>0</v>
      </c>
      <c r="R130" s="227">
        <f>Q130*H130</f>
        <v>0</v>
      </c>
      <c r="S130" s="227">
        <v>0</v>
      </c>
      <c r="T130" s="228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29" t="s">
        <v>129</v>
      </c>
      <c r="AT130" s="229" t="s">
        <v>124</v>
      </c>
      <c r="AU130" s="229" t="s">
        <v>85</v>
      </c>
      <c r="AY130" s="17" t="s">
        <v>121</v>
      </c>
      <c r="BE130" s="230">
        <f>IF(N130="základní",J130,0)</f>
        <v>0</v>
      </c>
      <c r="BF130" s="230">
        <f>IF(N130="snížená",J130,0)</f>
        <v>0</v>
      </c>
      <c r="BG130" s="230">
        <f>IF(N130="zákl. přenesená",J130,0)</f>
        <v>0</v>
      </c>
      <c r="BH130" s="230">
        <f>IF(N130="sníž. přenesená",J130,0)</f>
        <v>0</v>
      </c>
      <c r="BI130" s="230">
        <f>IF(N130="nulová",J130,0)</f>
        <v>0</v>
      </c>
      <c r="BJ130" s="17" t="s">
        <v>83</v>
      </c>
      <c r="BK130" s="230">
        <f>ROUND(I130*H130,2)</f>
        <v>0</v>
      </c>
      <c r="BL130" s="17" t="s">
        <v>129</v>
      </c>
      <c r="BM130" s="229" t="s">
        <v>153</v>
      </c>
    </row>
    <row r="131" s="13" customFormat="1">
      <c r="A131" s="13"/>
      <c r="B131" s="231"/>
      <c r="C131" s="232"/>
      <c r="D131" s="233" t="s">
        <v>154</v>
      </c>
      <c r="E131" s="234" t="s">
        <v>1</v>
      </c>
      <c r="F131" s="235" t="s">
        <v>155</v>
      </c>
      <c r="G131" s="232"/>
      <c r="H131" s="236">
        <v>1</v>
      </c>
      <c r="I131" s="237"/>
      <c r="J131" s="232"/>
      <c r="K131" s="232"/>
      <c r="L131" s="238"/>
      <c r="M131" s="239"/>
      <c r="N131" s="240"/>
      <c r="O131" s="240"/>
      <c r="P131" s="240"/>
      <c r="Q131" s="240"/>
      <c r="R131" s="240"/>
      <c r="S131" s="240"/>
      <c r="T131" s="241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2" t="s">
        <v>154</v>
      </c>
      <c r="AU131" s="242" t="s">
        <v>85</v>
      </c>
      <c r="AV131" s="13" t="s">
        <v>85</v>
      </c>
      <c r="AW131" s="13" t="s">
        <v>31</v>
      </c>
      <c r="AX131" s="13" t="s">
        <v>83</v>
      </c>
      <c r="AY131" s="242" t="s">
        <v>121</v>
      </c>
    </row>
    <row r="132" s="2" customFormat="1" ht="16.5" customHeight="1">
      <c r="A132" s="38"/>
      <c r="B132" s="39"/>
      <c r="C132" s="218" t="s">
        <v>156</v>
      </c>
      <c r="D132" s="218" t="s">
        <v>124</v>
      </c>
      <c r="E132" s="219" t="s">
        <v>157</v>
      </c>
      <c r="F132" s="220" t="s">
        <v>158</v>
      </c>
      <c r="G132" s="221" t="s">
        <v>127</v>
      </c>
      <c r="H132" s="222">
        <v>1</v>
      </c>
      <c r="I132" s="223"/>
      <c r="J132" s="224">
        <f>ROUND(I132*H132,2)</f>
        <v>0</v>
      </c>
      <c r="K132" s="220" t="s">
        <v>128</v>
      </c>
      <c r="L132" s="44"/>
      <c r="M132" s="225" t="s">
        <v>1</v>
      </c>
      <c r="N132" s="226" t="s">
        <v>40</v>
      </c>
      <c r="O132" s="91"/>
      <c r="P132" s="227">
        <f>O132*H132</f>
        <v>0</v>
      </c>
      <c r="Q132" s="227">
        <v>0</v>
      </c>
      <c r="R132" s="227">
        <f>Q132*H132</f>
        <v>0</v>
      </c>
      <c r="S132" s="227">
        <v>0</v>
      </c>
      <c r="T132" s="228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29" t="s">
        <v>129</v>
      </c>
      <c r="AT132" s="229" t="s">
        <v>124</v>
      </c>
      <c r="AU132" s="229" t="s">
        <v>85</v>
      </c>
      <c r="AY132" s="17" t="s">
        <v>121</v>
      </c>
      <c r="BE132" s="230">
        <f>IF(N132="základní",J132,0)</f>
        <v>0</v>
      </c>
      <c r="BF132" s="230">
        <f>IF(N132="snížená",J132,0)</f>
        <v>0</v>
      </c>
      <c r="BG132" s="230">
        <f>IF(N132="zákl. přenesená",J132,0)</f>
        <v>0</v>
      </c>
      <c r="BH132" s="230">
        <f>IF(N132="sníž. přenesená",J132,0)</f>
        <v>0</v>
      </c>
      <c r="BI132" s="230">
        <f>IF(N132="nulová",J132,0)</f>
        <v>0</v>
      </c>
      <c r="BJ132" s="17" t="s">
        <v>83</v>
      </c>
      <c r="BK132" s="230">
        <f>ROUND(I132*H132,2)</f>
        <v>0</v>
      </c>
      <c r="BL132" s="17" t="s">
        <v>129</v>
      </c>
      <c r="BM132" s="229" t="s">
        <v>159</v>
      </c>
    </row>
    <row r="133" s="12" customFormat="1" ht="22.8" customHeight="1">
      <c r="A133" s="12"/>
      <c r="B133" s="202"/>
      <c r="C133" s="203"/>
      <c r="D133" s="204" t="s">
        <v>74</v>
      </c>
      <c r="E133" s="216" t="s">
        <v>160</v>
      </c>
      <c r="F133" s="216" t="s">
        <v>161</v>
      </c>
      <c r="G133" s="203"/>
      <c r="H133" s="203"/>
      <c r="I133" s="206"/>
      <c r="J133" s="217">
        <f>BK133</f>
        <v>0</v>
      </c>
      <c r="K133" s="203"/>
      <c r="L133" s="208"/>
      <c r="M133" s="209"/>
      <c r="N133" s="210"/>
      <c r="O133" s="210"/>
      <c r="P133" s="211">
        <f>P134</f>
        <v>0</v>
      </c>
      <c r="Q133" s="210"/>
      <c r="R133" s="211">
        <f>R134</f>
        <v>0</v>
      </c>
      <c r="S133" s="210"/>
      <c r="T133" s="212">
        <f>T134</f>
        <v>0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213" t="s">
        <v>120</v>
      </c>
      <c r="AT133" s="214" t="s">
        <v>74</v>
      </c>
      <c r="AU133" s="214" t="s">
        <v>83</v>
      </c>
      <c r="AY133" s="213" t="s">
        <v>121</v>
      </c>
      <c r="BK133" s="215">
        <f>BK134</f>
        <v>0</v>
      </c>
    </row>
    <row r="134" s="2" customFormat="1">
      <c r="A134" s="38"/>
      <c r="B134" s="39"/>
      <c r="C134" s="218" t="s">
        <v>162</v>
      </c>
      <c r="D134" s="218" t="s">
        <v>124</v>
      </c>
      <c r="E134" s="219" t="s">
        <v>163</v>
      </c>
      <c r="F134" s="220" t="s">
        <v>164</v>
      </c>
      <c r="G134" s="221" t="s">
        <v>165</v>
      </c>
      <c r="H134" s="222">
        <v>2</v>
      </c>
      <c r="I134" s="223"/>
      <c r="J134" s="224">
        <f>ROUND(I134*H134,2)</f>
        <v>0</v>
      </c>
      <c r="K134" s="220" t="s">
        <v>128</v>
      </c>
      <c r="L134" s="44"/>
      <c r="M134" s="243" t="s">
        <v>1</v>
      </c>
      <c r="N134" s="244" t="s">
        <v>40</v>
      </c>
      <c r="O134" s="245"/>
      <c r="P134" s="246">
        <f>O134*H134</f>
        <v>0</v>
      </c>
      <c r="Q134" s="246">
        <v>0</v>
      </c>
      <c r="R134" s="246">
        <f>Q134*H134</f>
        <v>0</v>
      </c>
      <c r="S134" s="246">
        <v>0</v>
      </c>
      <c r="T134" s="247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29" t="s">
        <v>129</v>
      </c>
      <c r="AT134" s="229" t="s">
        <v>124</v>
      </c>
      <c r="AU134" s="229" t="s">
        <v>85</v>
      </c>
      <c r="AY134" s="17" t="s">
        <v>121</v>
      </c>
      <c r="BE134" s="230">
        <f>IF(N134="základní",J134,0)</f>
        <v>0</v>
      </c>
      <c r="BF134" s="230">
        <f>IF(N134="snížená",J134,0)</f>
        <v>0</v>
      </c>
      <c r="BG134" s="230">
        <f>IF(N134="zákl. přenesená",J134,0)</f>
        <v>0</v>
      </c>
      <c r="BH134" s="230">
        <f>IF(N134="sníž. přenesená",J134,0)</f>
        <v>0</v>
      </c>
      <c r="BI134" s="230">
        <f>IF(N134="nulová",J134,0)</f>
        <v>0</v>
      </c>
      <c r="BJ134" s="17" t="s">
        <v>83</v>
      </c>
      <c r="BK134" s="230">
        <f>ROUND(I134*H134,2)</f>
        <v>0</v>
      </c>
      <c r="BL134" s="17" t="s">
        <v>129</v>
      </c>
      <c r="BM134" s="229" t="s">
        <v>166</v>
      </c>
    </row>
    <row r="135" s="2" customFormat="1" ht="6.96" customHeight="1">
      <c r="A135" s="38"/>
      <c r="B135" s="66"/>
      <c r="C135" s="67"/>
      <c r="D135" s="67"/>
      <c r="E135" s="67"/>
      <c r="F135" s="67"/>
      <c r="G135" s="67"/>
      <c r="H135" s="67"/>
      <c r="I135" s="67"/>
      <c r="J135" s="67"/>
      <c r="K135" s="67"/>
      <c r="L135" s="44"/>
      <c r="M135" s="38"/>
      <c r="O135" s="38"/>
      <c r="P135" s="38"/>
      <c r="Q135" s="38"/>
      <c r="R135" s="38"/>
      <c r="S135" s="38"/>
      <c r="T135" s="38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</row>
  </sheetData>
  <sheetProtection sheet="1" autoFilter="0" formatColumns="0" formatRows="0" objects="1" scenarios="1" spinCount="100000" saltValue="MWa5FzkEikXFr9m+jpk3ryEFDS4VcUufXin/HQWIBH0LCiRJ1yFLWnf8C8TlF5FUzu4SqU8+JoR9gDDoYHJPuw==" hashValue="RRTdo4NLfxZrOzmBSokdd7xcj3LaYL/+8P4uDXMzdh7+7VYVwNH2Gkg2Vn9dyxcONQ9FcifsS8OmAcaxNOF54g==" algorithmName="SHA-512" password="CC35"/>
  <autoFilter ref="C119:K134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88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85</v>
      </c>
    </row>
    <row r="4" s="1" customFormat="1" ht="24.96" customHeight="1">
      <c r="B4" s="20"/>
      <c r="D4" s="138" t="s">
        <v>93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26.25" customHeight="1">
      <c r="B7" s="20"/>
      <c r="E7" s="141" t="str">
        <f>'Rekapitulace stavby'!K6</f>
        <v>REKONSTRUKCE CHODNÍKU I-2 PARDUBICKÁ, PŘELOUČ - PŘECHOD PRO CHODCE U ČP. 115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94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167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5. 1. 2021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tr">
        <f>IF('Rekapitulace stavby'!E11="","",'Rekapitulace stavby'!E11)</f>
        <v xml:space="preserve"> </v>
      </c>
      <c r="F15" s="38"/>
      <c r="G15" s="38"/>
      <c r="H15" s="38"/>
      <c r="I15" s="140" t="s">
        <v>27</v>
      </c>
      <c r="J15" s="143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28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30</v>
      </c>
      <c r="E20" s="38"/>
      <c r="F20" s="38"/>
      <c r="G20" s="38"/>
      <c r="H20" s="38"/>
      <c r="I20" s="140" t="s">
        <v>25</v>
      </c>
      <c r="J20" s="143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tr">
        <f>IF('Rekapitulace stavby'!E17="","",'Rekapitulace stavby'!E17)</f>
        <v xml:space="preserve"> </v>
      </c>
      <c r="F21" s="38"/>
      <c r="G21" s="38"/>
      <c r="H21" s="38"/>
      <c r="I21" s="140" t="s">
        <v>27</v>
      </c>
      <c r="J21" s="143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32</v>
      </c>
      <c r="E23" s="38"/>
      <c r="F23" s="38"/>
      <c r="G23" s="38"/>
      <c r="H23" s="38"/>
      <c r="I23" s="140" t="s">
        <v>25</v>
      </c>
      <c r="J23" s="143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">
        <v>33</v>
      </c>
      <c r="F24" s="38"/>
      <c r="G24" s="38"/>
      <c r="H24" s="38"/>
      <c r="I24" s="140" t="s">
        <v>27</v>
      </c>
      <c r="J24" s="143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34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35</v>
      </c>
      <c r="E30" s="38"/>
      <c r="F30" s="38"/>
      <c r="G30" s="38"/>
      <c r="H30" s="38"/>
      <c r="I30" s="38"/>
      <c r="J30" s="151">
        <f>ROUND(J122,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37</v>
      </c>
      <c r="G32" s="38"/>
      <c r="H32" s="38"/>
      <c r="I32" s="152" t="s">
        <v>36</v>
      </c>
      <c r="J32" s="152" t="s">
        <v>38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39</v>
      </c>
      <c r="E33" s="140" t="s">
        <v>40</v>
      </c>
      <c r="F33" s="154">
        <f>ROUND((SUM(BE122:BE214)),  2)</f>
        <v>0</v>
      </c>
      <c r="G33" s="38"/>
      <c r="H33" s="38"/>
      <c r="I33" s="155">
        <v>0.20999999999999999</v>
      </c>
      <c r="J33" s="154">
        <f>ROUND(((SUM(BE122:BE214))*I33),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41</v>
      </c>
      <c r="F34" s="154">
        <f>ROUND((SUM(BF122:BF214)),  2)</f>
        <v>0</v>
      </c>
      <c r="G34" s="38"/>
      <c r="H34" s="38"/>
      <c r="I34" s="155">
        <v>0.14999999999999999</v>
      </c>
      <c r="J34" s="154">
        <f>ROUND(((SUM(BF122:BF214))*I34),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42</v>
      </c>
      <c r="F35" s="154">
        <f>ROUND((SUM(BG122:BG214)),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43</v>
      </c>
      <c r="F36" s="154">
        <f>ROUND((SUM(BH122:BH214)),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44</v>
      </c>
      <c r="F37" s="154">
        <f>ROUND((SUM(BI122:BI214)),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45</v>
      </c>
      <c r="E39" s="158"/>
      <c r="F39" s="158"/>
      <c r="G39" s="159" t="s">
        <v>46</v>
      </c>
      <c r="H39" s="160" t="s">
        <v>47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48</v>
      </c>
      <c r="E50" s="164"/>
      <c r="F50" s="164"/>
      <c r="G50" s="163" t="s">
        <v>49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50</v>
      </c>
      <c r="E61" s="166"/>
      <c r="F61" s="167" t="s">
        <v>51</v>
      </c>
      <c r="G61" s="165" t="s">
        <v>50</v>
      </c>
      <c r="H61" s="166"/>
      <c r="I61" s="166"/>
      <c r="J61" s="168" t="s">
        <v>51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52</v>
      </c>
      <c r="E65" s="169"/>
      <c r="F65" s="169"/>
      <c r="G65" s="163" t="s">
        <v>53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50</v>
      </c>
      <c r="E76" s="166"/>
      <c r="F76" s="167" t="s">
        <v>51</v>
      </c>
      <c r="G76" s="165" t="s">
        <v>50</v>
      </c>
      <c r="H76" s="166"/>
      <c r="I76" s="166"/>
      <c r="J76" s="168" t="s">
        <v>51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96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26.25" customHeight="1">
      <c r="A85" s="38"/>
      <c r="B85" s="39"/>
      <c r="C85" s="40"/>
      <c r="D85" s="40"/>
      <c r="E85" s="174" t="str">
        <f>E7</f>
        <v>REKONSTRUKCE CHODNÍKU I-2 PARDUBICKÁ, PŘELOUČ - PŘECHOD PRO CHODCE U ČP. 115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94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SO 101 - PŘECHOD PRO CHODCE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Přelouč</v>
      </c>
      <c r="G89" s="40"/>
      <c r="H89" s="40"/>
      <c r="I89" s="32" t="s">
        <v>22</v>
      </c>
      <c r="J89" s="79" t="str">
        <f>IF(J12="","",J12)</f>
        <v>5. 1. 2021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 xml:space="preserve"> </v>
      </c>
      <c r="G91" s="40"/>
      <c r="H91" s="40"/>
      <c r="I91" s="32" t="s">
        <v>30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32</v>
      </c>
      <c r="J92" s="36" t="str">
        <f>E24</f>
        <v>Sýkorová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97</v>
      </c>
      <c r="D94" s="176"/>
      <c r="E94" s="176"/>
      <c r="F94" s="176"/>
      <c r="G94" s="176"/>
      <c r="H94" s="176"/>
      <c r="I94" s="176"/>
      <c r="J94" s="177" t="s">
        <v>98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99</v>
      </c>
      <c r="D96" s="40"/>
      <c r="E96" s="40"/>
      <c r="F96" s="40"/>
      <c r="G96" s="40"/>
      <c r="H96" s="40"/>
      <c r="I96" s="40"/>
      <c r="J96" s="110">
        <f>J122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100</v>
      </c>
    </row>
    <row r="97" s="9" customFormat="1" ht="24.96" customHeight="1">
      <c r="A97" s="9"/>
      <c r="B97" s="179"/>
      <c r="C97" s="180"/>
      <c r="D97" s="181" t="s">
        <v>168</v>
      </c>
      <c r="E97" s="182"/>
      <c r="F97" s="182"/>
      <c r="G97" s="182"/>
      <c r="H97" s="182"/>
      <c r="I97" s="182"/>
      <c r="J97" s="183">
        <f>J123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169</v>
      </c>
      <c r="E98" s="188"/>
      <c r="F98" s="188"/>
      <c r="G98" s="188"/>
      <c r="H98" s="188"/>
      <c r="I98" s="188"/>
      <c r="J98" s="189">
        <f>J124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170</v>
      </c>
      <c r="E99" s="188"/>
      <c r="F99" s="188"/>
      <c r="G99" s="188"/>
      <c r="H99" s="188"/>
      <c r="I99" s="188"/>
      <c r="J99" s="189">
        <f>J133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5"/>
      <c r="C100" s="186"/>
      <c r="D100" s="187" t="s">
        <v>171</v>
      </c>
      <c r="E100" s="188"/>
      <c r="F100" s="188"/>
      <c r="G100" s="188"/>
      <c r="H100" s="188"/>
      <c r="I100" s="188"/>
      <c r="J100" s="189">
        <f>J151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5"/>
      <c r="C101" s="186"/>
      <c r="D101" s="187" t="s">
        <v>172</v>
      </c>
      <c r="E101" s="188"/>
      <c r="F101" s="188"/>
      <c r="G101" s="188"/>
      <c r="H101" s="188"/>
      <c r="I101" s="188"/>
      <c r="J101" s="189">
        <f>J192</f>
        <v>0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5"/>
      <c r="C102" s="186"/>
      <c r="D102" s="187" t="s">
        <v>173</v>
      </c>
      <c r="E102" s="188"/>
      <c r="F102" s="188"/>
      <c r="G102" s="188"/>
      <c r="H102" s="188"/>
      <c r="I102" s="188"/>
      <c r="J102" s="189">
        <f>J213</f>
        <v>0</v>
      </c>
      <c r="K102" s="186"/>
      <c r="L102" s="19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2" customFormat="1" ht="21.84" customHeight="1">
      <c r="A103" s="38"/>
      <c r="B103" s="39"/>
      <c r="C103" s="40"/>
      <c r="D103" s="40"/>
      <c r="E103" s="40"/>
      <c r="F103" s="40"/>
      <c r="G103" s="40"/>
      <c r="H103" s="40"/>
      <c r="I103" s="40"/>
      <c r="J103" s="40"/>
      <c r="K103" s="40"/>
      <c r="L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4" s="2" customFormat="1" ht="6.96" customHeight="1">
      <c r="A104" s="38"/>
      <c r="B104" s="66"/>
      <c r="C104" s="67"/>
      <c r="D104" s="67"/>
      <c r="E104" s="67"/>
      <c r="F104" s="67"/>
      <c r="G104" s="67"/>
      <c r="H104" s="67"/>
      <c r="I104" s="67"/>
      <c r="J104" s="67"/>
      <c r="K104" s="67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8" s="2" customFormat="1" ht="6.96" customHeight="1">
      <c r="A108" s="38"/>
      <c r="B108" s="68"/>
      <c r="C108" s="69"/>
      <c r="D108" s="69"/>
      <c r="E108" s="69"/>
      <c r="F108" s="69"/>
      <c r="G108" s="69"/>
      <c r="H108" s="69"/>
      <c r="I108" s="69"/>
      <c r="J108" s="69"/>
      <c r="K108" s="69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24.96" customHeight="1">
      <c r="A109" s="38"/>
      <c r="B109" s="39"/>
      <c r="C109" s="23" t="s">
        <v>105</v>
      </c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6.96" customHeight="1">
      <c r="A110" s="38"/>
      <c r="B110" s="39"/>
      <c r="C110" s="40"/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2" customHeight="1">
      <c r="A111" s="38"/>
      <c r="B111" s="39"/>
      <c r="C111" s="32" t="s">
        <v>16</v>
      </c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26.25" customHeight="1">
      <c r="A112" s="38"/>
      <c r="B112" s="39"/>
      <c r="C112" s="40"/>
      <c r="D112" s="40"/>
      <c r="E112" s="174" t="str">
        <f>E7</f>
        <v>REKONSTRUKCE CHODNÍKU I-2 PARDUBICKÁ, PŘELOUČ - PŘECHOD PRO CHODCE U ČP. 115</v>
      </c>
      <c r="F112" s="32"/>
      <c r="G112" s="32"/>
      <c r="H112" s="32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2" customHeight="1">
      <c r="A113" s="38"/>
      <c r="B113" s="39"/>
      <c r="C113" s="32" t="s">
        <v>94</v>
      </c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6.5" customHeight="1">
      <c r="A114" s="38"/>
      <c r="B114" s="39"/>
      <c r="C114" s="40"/>
      <c r="D114" s="40"/>
      <c r="E114" s="76" t="str">
        <f>E9</f>
        <v>SO 101 - PŘECHOD PRO CHODCE</v>
      </c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6.96" customHeight="1">
      <c r="A115" s="38"/>
      <c r="B115" s="39"/>
      <c r="C115" s="40"/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2" customHeight="1">
      <c r="A116" s="38"/>
      <c r="B116" s="39"/>
      <c r="C116" s="32" t="s">
        <v>20</v>
      </c>
      <c r="D116" s="40"/>
      <c r="E116" s="40"/>
      <c r="F116" s="27" t="str">
        <f>F12</f>
        <v>Přelouč</v>
      </c>
      <c r="G116" s="40"/>
      <c r="H116" s="40"/>
      <c r="I116" s="32" t="s">
        <v>22</v>
      </c>
      <c r="J116" s="79" t="str">
        <f>IF(J12="","",J12)</f>
        <v>5. 1. 2021</v>
      </c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6.96" customHeight="1">
      <c r="A117" s="38"/>
      <c r="B117" s="39"/>
      <c r="C117" s="40"/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5.15" customHeight="1">
      <c r="A118" s="38"/>
      <c r="B118" s="39"/>
      <c r="C118" s="32" t="s">
        <v>24</v>
      </c>
      <c r="D118" s="40"/>
      <c r="E118" s="40"/>
      <c r="F118" s="27" t="str">
        <f>E15</f>
        <v xml:space="preserve"> </v>
      </c>
      <c r="G118" s="40"/>
      <c r="H118" s="40"/>
      <c r="I118" s="32" t="s">
        <v>30</v>
      </c>
      <c r="J118" s="36" t="str">
        <f>E21</f>
        <v xml:space="preserve"> </v>
      </c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5.15" customHeight="1">
      <c r="A119" s="38"/>
      <c r="B119" s="39"/>
      <c r="C119" s="32" t="s">
        <v>28</v>
      </c>
      <c r="D119" s="40"/>
      <c r="E119" s="40"/>
      <c r="F119" s="27" t="str">
        <f>IF(E18="","",E18)</f>
        <v>Vyplň údaj</v>
      </c>
      <c r="G119" s="40"/>
      <c r="H119" s="40"/>
      <c r="I119" s="32" t="s">
        <v>32</v>
      </c>
      <c r="J119" s="36" t="str">
        <f>E24</f>
        <v>Sýkorová</v>
      </c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0.32" customHeight="1">
      <c r="A120" s="38"/>
      <c r="B120" s="39"/>
      <c r="C120" s="40"/>
      <c r="D120" s="40"/>
      <c r="E120" s="40"/>
      <c r="F120" s="40"/>
      <c r="G120" s="40"/>
      <c r="H120" s="40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11" customFormat="1" ht="29.28" customHeight="1">
      <c r="A121" s="191"/>
      <c r="B121" s="192"/>
      <c r="C121" s="193" t="s">
        <v>106</v>
      </c>
      <c r="D121" s="194" t="s">
        <v>60</v>
      </c>
      <c r="E121" s="194" t="s">
        <v>56</v>
      </c>
      <c r="F121" s="194" t="s">
        <v>57</v>
      </c>
      <c r="G121" s="194" t="s">
        <v>107</v>
      </c>
      <c r="H121" s="194" t="s">
        <v>108</v>
      </c>
      <c r="I121" s="194" t="s">
        <v>109</v>
      </c>
      <c r="J121" s="194" t="s">
        <v>98</v>
      </c>
      <c r="K121" s="195" t="s">
        <v>110</v>
      </c>
      <c r="L121" s="196"/>
      <c r="M121" s="100" t="s">
        <v>1</v>
      </c>
      <c r="N121" s="101" t="s">
        <v>39</v>
      </c>
      <c r="O121" s="101" t="s">
        <v>111</v>
      </c>
      <c r="P121" s="101" t="s">
        <v>112</v>
      </c>
      <c r="Q121" s="101" t="s">
        <v>113</v>
      </c>
      <c r="R121" s="101" t="s">
        <v>114</v>
      </c>
      <c r="S121" s="101" t="s">
        <v>115</v>
      </c>
      <c r="T121" s="102" t="s">
        <v>116</v>
      </c>
      <c r="U121" s="191"/>
      <c r="V121" s="191"/>
      <c r="W121" s="191"/>
      <c r="X121" s="191"/>
      <c r="Y121" s="191"/>
      <c r="Z121" s="191"/>
      <c r="AA121" s="191"/>
      <c r="AB121" s="191"/>
      <c r="AC121" s="191"/>
      <c r="AD121" s="191"/>
      <c r="AE121" s="191"/>
    </row>
    <row r="122" s="2" customFormat="1" ht="22.8" customHeight="1">
      <c r="A122" s="38"/>
      <c r="B122" s="39"/>
      <c r="C122" s="107" t="s">
        <v>117</v>
      </c>
      <c r="D122" s="40"/>
      <c r="E122" s="40"/>
      <c r="F122" s="40"/>
      <c r="G122" s="40"/>
      <c r="H122" s="40"/>
      <c r="I122" s="40"/>
      <c r="J122" s="197">
        <f>BK122</f>
        <v>0</v>
      </c>
      <c r="K122" s="40"/>
      <c r="L122" s="44"/>
      <c r="M122" s="103"/>
      <c r="N122" s="198"/>
      <c r="O122" s="104"/>
      <c r="P122" s="199">
        <f>P123</f>
        <v>0</v>
      </c>
      <c r="Q122" s="104"/>
      <c r="R122" s="199">
        <f>R123</f>
        <v>20.721242519999997</v>
      </c>
      <c r="S122" s="104"/>
      <c r="T122" s="200">
        <f>T123</f>
        <v>19.994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T122" s="17" t="s">
        <v>74</v>
      </c>
      <c r="AU122" s="17" t="s">
        <v>100</v>
      </c>
      <c r="BK122" s="201">
        <f>BK123</f>
        <v>0</v>
      </c>
    </row>
    <row r="123" s="12" customFormat="1" ht="25.92" customHeight="1">
      <c r="A123" s="12"/>
      <c r="B123" s="202"/>
      <c r="C123" s="203"/>
      <c r="D123" s="204" t="s">
        <v>74</v>
      </c>
      <c r="E123" s="205" t="s">
        <v>174</v>
      </c>
      <c r="F123" s="205" t="s">
        <v>175</v>
      </c>
      <c r="G123" s="203"/>
      <c r="H123" s="203"/>
      <c r="I123" s="206"/>
      <c r="J123" s="207">
        <f>BK123</f>
        <v>0</v>
      </c>
      <c r="K123" s="203"/>
      <c r="L123" s="208"/>
      <c r="M123" s="209"/>
      <c r="N123" s="210"/>
      <c r="O123" s="210"/>
      <c r="P123" s="211">
        <f>P124+P133+P151+P192+P213</f>
        <v>0</v>
      </c>
      <c r="Q123" s="210"/>
      <c r="R123" s="211">
        <f>R124+R133+R151+R192+R213</f>
        <v>20.721242519999997</v>
      </c>
      <c r="S123" s="210"/>
      <c r="T123" s="212">
        <f>T124+T133+T151+T192+T213</f>
        <v>19.994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3" t="s">
        <v>83</v>
      </c>
      <c r="AT123" s="214" t="s">
        <v>74</v>
      </c>
      <c r="AU123" s="214" t="s">
        <v>75</v>
      </c>
      <c r="AY123" s="213" t="s">
        <v>121</v>
      </c>
      <c r="BK123" s="215">
        <f>BK124+BK133+BK151+BK192+BK213</f>
        <v>0</v>
      </c>
    </row>
    <row r="124" s="12" customFormat="1" ht="22.8" customHeight="1">
      <c r="A124" s="12"/>
      <c r="B124" s="202"/>
      <c r="C124" s="203"/>
      <c r="D124" s="204" t="s">
        <v>74</v>
      </c>
      <c r="E124" s="216" t="s">
        <v>83</v>
      </c>
      <c r="F124" s="216" t="s">
        <v>176</v>
      </c>
      <c r="G124" s="203"/>
      <c r="H124" s="203"/>
      <c r="I124" s="206"/>
      <c r="J124" s="217">
        <f>BK124</f>
        <v>0</v>
      </c>
      <c r="K124" s="203"/>
      <c r="L124" s="208"/>
      <c r="M124" s="209"/>
      <c r="N124" s="210"/>
      <c r="O124" s="210"/>
      <c r="P124" s="211">
        <f>SUM(P125:P132)</f>
        <v>0</v>
      </c>
      <c r="Q124" s="210"/>
      <c r="R124" s="211">
        <f>SUM(R125:R132)</f>
        <v>0.0027200000000000002</v>
      </c>
      <c r="S124" s="210"/>
      <c r="T124" s="212">
        <f>SUM(T125:T132)</f>
        <v>19.994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13" t="s">
        <v>83</v>
      </c>
      <c r="AT124" s="214" t="s">
        <v>74</v>
      </c>
      <c r="AU124" s="214" t="s">
        <v>83</v>
      </c>
      <c r="AY124" s="213" t="s">
        <v>121</v>
      </c>
      <c r="BK124" s="215">
        <f>SUM(BK125:BK132)</f>
        <v>0</v>
      </c>
    </row>
    <row r="125" s="2" customFormat="1">
      <c r="A125" s="38"/>
      <c r="B125" s="39"/>
      <c r="C125" s="218" t="s">
        <v>83</v>
      </c>
      <c r="D125" s="218" t="s">
        <v>124</v>
      </c>
      <c r="E125" s="219" t="s">
        <v>177</v>
      </c>
      <c r="F125" s="220" t="s">
        <v>178</v>
      </c>
      <c r="G125" s="221" t="s">
        <v>179</v>
      </c>
      <c r="H125" s="222">
        <v>5.5</v>
      </c>
      <c r="I125" s="223"/>
      <c r="J125" s="224">
        <f>ROUND(I125*H125,2)</f>
        <v>0</v>
      </c>
      <c r="K125" s="220" t="s">
        <v>180</v>
      </c>
      <c r="L125" s="44"/>
      <c r="M125" s="225" t="s">
        <v>1</v>
      </c>
      <c r="N125" s="226" t="s">
        <v>40</v>
      </c>
      <c r="O125" s="91"/>
      <c r="P125" s="227">
        <f>O125*H125</f>
        <v>0</v>
      </c>
      <c r="Q125" s="227">
        <v>0</v>
      </c>
      <c r="R125" s="227">
        <f>Q125*H125</f>
        <v>0</v>
      </c>
      <c r="S125" s="227">
        <v>0.26000000000000001</v>
      </c>
      <c r="T125" s="228">
        <f>S125*H125</f>
        <v>1.4300000000000002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29" t="s">
        <v>140</v>
      </c>
      <c r="AT125" s="229" t="s">
        <v>124</v>
      </c>
      <c r="AU125" s="229" t="s">
        <v>85</v>
      </c>
      <c r="AY125" s="17" t="s">
        <v>121</v>
      </c>
      <c r="BE125" s="230">
        <f>IF(N125="základní",J125,0)</f>
        <v>0</v>
      </c>
      <c r="BF125" s="230">
        <f>IF(N125="snížená",J125,0)</f>
        <v>0</v>
      </c>
      <c r="BG125" s="230">
        <f>IF(N125="zákl. přenesená",J125,0)</f>
        <v>0</v>
      </c>
      <c r="BH125" s="230">
        <f>IF(N125="sníž. přenesená",J125,0)</f>
        <v>0</v>
      </c>
      <c r="BI125" s="230">
        <f>IF(N125="nulová",J125,0)</f>
        <v>0</v>
      </c>
      <c r="BJ125" s="17" t="s">
        <v>83</v>
      </c>
      <c r="BK125" s="230">
        <f>ROUND(I125*H125,2)</f>
        <v>0</v>
      </c>
      <c r="BL125" s="17" t="s">
        <v>140</v>
      </c>
      <c r="BM125" s="229" t="s">
        <v>181</v>
      </c>
    </row>
    <row r="126" s="14" customFormat="1">
      <c r="A126" s="14"/>
      <c r="B126" s="248"/>
      <c r="C126" s="249"/>
      <c r="D126" s="233" t="s">
        <v>154</v>
      </c>
      <c r="E126" s="250" t="s">
        <v>1</v>
      </c>
      <c r="F126" s="251" t="s">
        <v>182</v>
      </c>
      <c r="G126" s="249"/>
      <c r="H126" s="250" t="s">
        <v>1</v>
      </c>
      <c r="I126" s="252"/>
      <c r="J126" s="249"/>
      <c r="K126" s="249"/>
      <c r="L126" s="253"/>
      <c r="M126" s="254"/>
      <c r="N126" s="255"/>
      <c r="O126" s="255"/>
      <c r="P126" s="255"/>
      <c r="Q126" s="255"/>
      <c r="R126" s="255"/>
      <c r="S126" s="255"/>
      <c r="T126" s="256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57" t="s">
        <v>154</v>
      </c>
      <c r="AU126" s="257" t="s">
        <v>85</v>
      </c>
      <c r="AV126" s="14" t="s">
        <v>83</v>
      </c>
      <c r="AW126" s="14" t="s">
        <v>31</v>
      </c>
      <c r="AX126" s="14" t="s">
        <v>75</v>
      </c>
      <c r="AY126" s="257" t="s">
        <v>121</v>
      </c>
    </row>
    <row r="127" s="13" customFormat="1">
      <c r="A127" s="13"/>
      <c r="B127" s="231"/>
      <c r="C127" s="232"/>
      <c r="D127" s="233" t="s">
        <v>154</v>
      </c>
      <c r="E127" s="234" t="s">
        <v>1</v>
      </c>
      <c r="F127" s="235" t="s">
        <v>183</v>
      </c>
      <c r="G127" s="232"/>
      <c r="H127" s="236">
        <v>5.5</v>
      </c>
      <c r="I127" s="237"/>
      <c r="J127" s="232"/>
      <c r="K127" s="232"/>
      <c r="L127" s="238"/>
      <c r="M127" s="239"/>
      <c r="N127" s="240"/>
      <c r="O127" s="240"/>
      <c r="P127" s="240"/>
      <c r="Q127" s="240"/>
      <c r="R127" s="240"/>
      <c r="S127" s="240"/>
      <c r="T127" s="241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42" t="s">
        <v>154</v>
      </c>
      <c r="AU127" s="242" t="s">
        <v>85</v>
      </c>
      <c r="AV127" s="13" t="s">
        <v>85</v>
      </c>
      <c r="AW127" s="13" t="s">
        <v>31</v>
      </c>
      <c r="AX127" s="13" t="s">
        <v>83</v>
      </c>
      <c r="AY127" s="242" t="s">
        <v>121</v>
      </c>
    </row>
    <row r="128" s="2" customFormat="1">
      <c r="A128" s="38"/>
      <c r="B128" s="39"/>
      <c r="C128" s="218" t="s">
        <v>85</v>
      </c>
      <c r="D128" s="218" t="s">
        <v>124</v>
      </c>
      <c r="E128" s="219" t="s">
        <v>184</v>
      </c>
      <c r="F128" s="220" t="s">
        <v>185</v>
      </c>
      <c r="G128" s="221" t="s">
        <v>179</v>
      </c>
      <c r="H128" s="222">
        <v>34</v>
      </c>
      <c r="I128" s="223"/>
      <c r="J128" s="224">
        <f>ROUND(I128*H128,2)</f>
        <v>0</v>
      </c>
      <c r="K128" s="220" t="s">
        <v>180</v>
      </c>
      <c r="L128" s="44"/>
      <c r="M128" s="225" t="s">
        <v>1</v>
      </c>
      <c r="N128" s="226" t="s">
        <v>40</v>
      </c>
      <c r="O128" s="91"/>
      <c r="P128" s="227">
        <f>O128*H128</f>
        <v>0</v>
      </c>
      <c r="Q128" s="227">
        <v>0</v>
      </c>
      <c r="R128" s="227">
        <f>Q128*H128</f>
        <v>0</v>
      </c>
      <c r="S128" s="227">
        <v>0.28999999999999998</v>
      </c>
      <c r="T128" s="228">
        <f>S128*H128</f>
        <v>9.8599999999999994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29" t="s">
        <v>140</v>
      </c>
      <c r="AT128" s="229" t="s">
        <v>124</v>
      </c>
      <c r="AU128" s="229" t="s">
        <v>85</v>
      </c>
      <c r="AY128" s="17" t="s">
        <v>121</v>
      </c>
      <c r="BE128" s="230">
        <f>IF(N128="základní",J128,0)</f>
        <v>0</v>
      </c>
      <c r="BF128" s="230">
        <f>IF(N128="snížená",J128,0)</f>
        <v>0</v>
      </c>
      <c r="BG128" s="230">
        <f>IF(N128="zákl. přenesená",J128,0)</f>
        <v>0</v>
      </c>
      <c r="BH128" s="230">
        <f>IF(N128="sníž. přenesená",J128,0)</f>
        <v>0</v>
      </c>
      <c r="BI128" s="230">
        <f>IF(N128="nulová",J128,0)</f>
        <v>0</v>
      </c>
      <c r="BJ128" s="17" t="s">
        <v>83</v>
      </c>
      <c r="BK128" s="230">
        <f>ROUND(I128*H128,2)</f>
        <v>0</v>
      </c>
      <c r="BL128" s="17" t="s">
        <v>140</v>
      </c>
      <c r="BM128" s="229" t="s">
        <v>186</v>
      </c>
    </row>
    <row r="129" s="2" customFormat="1">
      <c r="A129" s="38"/>
      <c r="B129" s="39"/>
      <c r="C129" s="218" t="s">
        <v>134</v>
      </c>
      <c r="D129" s="218" t="s">
        <v>124</v>
      </c>
      <c r="E129" s="219" t="s">
        <v>187</v>
      </c>
      <c r="F129" s="220" t="s">
        <v>188</v>
      </c>
      <c r="G129" s="221" t="s">
        <v>179</v>
      </c>
      <c r="H129" s="222">
        <v>34</v>
      </c>
      <c r="I129" s="223"/>
      <c r="J129" s="224">
        <f>ROUND(I129*H129,2)</f>
        <v>0</v>
      </c>
      <c r="K129" s="220" t="s">
        <v>180</v>
      </c>
      <c r="L129" s="44"/>
      <c r="M129" s="225" t="s">
        <v>1</v>
      </c>
      <c r="N129" s="226" t="s">
        <v>40</v>
      </c>
      <c r="O129" s="91"/>
      <c r="P129" s="227">
        <f>O129*H129</f>
        <v>0</v>
      </c>
      <c r="Q129" s="227">
        <v>8.0000000000000007E-05</v>
      </c>
      <c r="R129" s="227">
        <f>Q129*H129</f>
        <v>0.0027200000000000002</v>
      </c>
      <c r="S129" s="227">
        <v>0.25600000000000001</v>
      </c>
      <c r="T129" s="228">
        <f>S129*H129</f>
        <v>8.7040000000000006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29" t="s">
        <v>140</v>
      </c>
      <c r="AT129" s="229" t="s">
        <v>124</v>
      </c>
      <c r="AU129" s="229" t="s">
        <v>85</v>
      </c>
      <c r="AY129" s="17" t="s">
        <v>121</v>
      </c>
      <c r="BE129" s="230">
        <f>IF(N129="základní",J129,0)</f>
        <v>0</v>
      </c>
      <c r="BF129" s="230">
        <f>IF(N129="snížená",J129,0)</f>
        <v>0</v>
      </c>
      <c r="BG129" s="230">
        <f>IF(N129="zákl. přenesená",J129,0)</f>
        <v>0</v>
      </c>
      <c r="BH129" s="230">
        <f>IF(N129="sníž. přenesená",J129,0)</f>
        <v>0</v>
      </c>
      <c r="BI129" s="230">
        <f>IF(N129="nulová",J129,0)</f>
        <v>0</v>
      </c>
      <c r="BJ129" s="17" t="s">
        <v>83</v>
      </c>
      <c r="BK129" s="230">
        <f>ROUND(I129*H129,2)</f>
        <v>0</v>
      </c>
      <c r="BL129" s="17" t="s">
        <v>140</v>
      </c>
      <c r="BM129" s="229" t="s">
        <v>189</v>
      </c>
    </row>
    <row r="130" s="13" customFormat="1">
      <c r="A130" s="13"/>
      <c r="B130" s="231"/>
      <c r="C130" s="232"/>
      <c r="D130" s="233" t="s">
        <v>154</v>
      </c>
      <c r="E130" s="234" t="s">
        <v>1</v>
      </c>
      <c r="F130" s="235" t="s">
        <v>190</v>
      </c>
      <c r="G130" s="232"/>
      <c r="H130" s="236">
        <v>34</v>
      </c>
      <c r="I130" s="237"/>
      <c r="J130" s="232"/>
      <c r="K130" s="232"/>
      <c r="L130" s="238"/>
      <c r="M130" s="239"/>
      <c r="N130" s="240"/>
      <c r="O130" s="240"/>
      <c r="P130" s="240"/>
      <c r="Q130" s="240"/>
      <c r="R130" s="240"/>
      <c r="S130" s="240"/>
      <c r="T130" s="241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2" t="s">
        <v>154</v>
      </c>
      <c r="AU130" s="242" t="s">
        <v>85</v>
      </c>
      <c r="AV130" s="13" t="s">
        <v>85</v>
      </c>
      <c r="AW130" s="13" t="s">
        <v>31</v>
      </c>
      <c r="AX130" s="13" t="s">
        <v>83</v>
      </c>
      <c r="AY130" s="242" t="s">
        <v>121</v>
      </c>
    </row>
    <row r="131" s="2" customFormat="1">
      <c r="A131" s="38"/>
      <c r="B131" s="39"/>
      <c r="C131" s="218" t="s">
        <v>140</v>
      </c>
      <c r="D131" s="218" t="s">
        <v>124</v>
      </c>
      <c r="E131" s="219" t="s">
        <v>191</v>
      </c>
      <c r="F131" s="220" t="s">
        <v>192</v>
      </c>
      <c r="G131" s="221" t="s">
        <v>179</v>
      </c>
      <c r="H131" s="222">
        <v>34</v>
      </c>
      <c r="I131" s="223"/>
      <c r="J131" s="224">
        <f>ROUND(I131*H131,2)</f>
        <v>0</v>
      </c>
      <c r="K131" s="220" t="s">
        <v>180</v>
      </c>
      <c r="L131" s="44"/>
      <c r="M131" s="225" t="s">
        <v>1</v>
      </c>
      <c r="N131" s="226" t="s">
        <v>40</v>
      </c>
      <c r="O131" s="91"/>
      <c r="P131" s="227">
        <f>O131*H131</f>
        <v>0</v>
      </c>
      <c r="Q131" s="227">
        <v>0</v>
      </c>
      <c r="R131" s="227">
        <f>Q131*H131</f>
        <v>0</v>
      </c>
      <c r="S131" s="227">
        <v>0</v>
      </c>
      <c r="T131" s="228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29" t="s">
        <v>140</v>
      </c>
      <c r="AT131" s="229" t="s">
        <v>124</v>
      </c>
      <c r="AU131" s="229" t="s">
        <v>85</v>
      </c>
      <c r="AY131" s="17" t="s">
        <v>121</v>
      </c>
      <c r="BE131" s="230">
        <f>IF(N131="základní",J131,0)</f>
        <v>0</v>
      </c>
      <c r="BF131" s="230">
        <f>IF(N131="snížená",J131,0)</f>
        <v>0</v>
      </c>
      <c r="BG131" s="230">
        <f>IF(N131="zákl. přenesená",J131,0)</f>
        <v>0</v>
      </c>
      <c r="BH131" s="230">
        <f>IF(N131="sníž. přenesená",J131,0)</f>
        <v>0</v>
      </c>
      <c r="BI131" s="230">
        <f>IF(N131="nulová",J131,0)</f>
        <v>0</v>
      </c>
      <c r="BJ131" s="17" t="s">
        <v>83</v>
      </c>
      <c r="BK131" s="230">
        <f>ROUND(I131*H131,2)</f>
        <v>0</v>
      </c>
      <c r="BL131" s="17" t="s">
        <v>140</v>
      </c>
      <c r="BM131" s="229" t="s">
        <v>193</v>
      </c>
    </row>
    <row r="132" s="13" customFormat="1">
      <c r="A132" s="13"/>
      <c r="B132" s="231"/>
      <c r="C132" s="232"/>
      <c r="D132" s="233" t="s">
        <v>154</v>
      </c>
      <c r="E132" s="234" t="s">
        <v>1</v>
      </c>
      <c r="F132" s="235" t="s">
        <v>194</v>
      </c>
      <c r="G132" s="232"/>
      <c r="H132" s="236">
        <v>34</v>
      </c>
      <c r="I132" s="237"/>
      <c r="J132" s="232"/>
      <c r="K132" s="232"/>
      <c r="L132" s="238"/>
      <c r="M132" s="239"/>
      <c r="N132" s="240"/>
      <c r="O132" s="240"/>
      <c r="P132" s="240"/>
      <c r="Q132" s="240"/>
      <c r="R132" s="240"/>
      <c r="S132" s="240"/>
      <c r="T132" s="241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2" t="s">
        <v>154</v>
      </c>
      <c r="AU132" s="242" t="s">
        <v>85</v>
      </c>
      <c r="AV132" s="13" t="s">
        <v>85</v>
      </c>
      <c r="AW132" s="13" t="s">
        <v>31</v>
      </c>
      <c r="AX132" s="13" t="s">
        <v>83</v>
      </c>
      <c r="AY132" s="242" t="s">
        <v>121</v>
      </c>
    </row>
    <row r="133" s="12" customFormat="1" ht="22.8" customHeight="1">
      <c r="A133" s="12"/>
      <c r="B133" s="202"/>
      <c r="C133" s="203"/>
      <c r="D133" s="204" t="s">
        <v>74</v>
      </c>
      <c r="E133" s="216" t="s">
        <v>120</v>
      </c>
      <c r="F133" s="216" t="s">
        <v>195</v>
      </c>
      <c r="G133" s="203"/>
      <c r="H133" s="203"/>
      <c r="I133" s="206"/>
      <c r="J133" s="217">
        <f>BK133</f>
        <v>0</v>
      </c>
      <c r="K133" s="203"/>
      <c r="L133" s="208"/>
      <c r="M133" s="209"/>
      <c r="N133" s="210"/>
      <c r="O133" s="210"/>
      <c r="P133" s="211">
        <f>SUM(P134:P150)</f>
        <v>0</v>
      </c>
      <c r="Q133" s="210"/>
      <c r="R133" s="211">
        <f>SUM(R134:R150)</f>
        <v>6.1360240000000008</v>
      </c>
      <c r="S133" s="210"/>
      <c r="T133" s="212">
        <f>SUM(T134:T150)</f>
        <v>0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213" t="s">
        <v>83</v>
      </c>
      <c r="AT133" s="214" t="s">
        <v>74</v>
      </c>
      <c r="AU133" s="214" t="s">
        <v>83</v>
      </c>
      <c r="AY133" s="213" t="s">
        <v>121</v>
      </c>
      <c r="BK133" s="215">
        <f>SUM(BK134:BK150)</f>
        <v>0</v>
      </c>
    </row>
    <row r="134" s="2" customFormat="1">
      <c r="A134" s="38"/>
      <c r="B134" s="39"/>
      <c r="C134" s="218" t="s">
        <v>120</v>
      </c>
      <c r="D134" s="218" t="s">
        <v>124</v>
      </c>
      <c r="E134" s="219" t="s">
        <v>196</v>
      </c>
      <c r="F134" s="220" t="s">
        <v>197</v>
      </c>
      <c r="G134" s="221" t="s">
        <v>179</v>
      </c>
      <c r="H134" s="222">
        <v>12.5</v>
      </c>
      <c r="I134" s="223"/>
      <c r="J134" s="224">
        <f>ROUND(I134*H134,2)</f>
        <v>0</v>
      </c>
      <c r="K134" s="220" t="s">
        <v>180</v>
      </c>
      <c r="L134" s="44"/>
      <c r="M134" s="225" t="s">
        <v>1</v>
      </c>
      <c r="N134" s="226" t="s">
        <v>40</v>
      </c>
      <c r="O134" s="91"/>
      <c r="P134" s="227">
        <f>O134*H134</f>
        <v>0</v>
      </c>
      <c r="Q134" s="227">
        <v>0</v>
      </c>
      <c r="R134" s="227">
        <f>Q134*H134</f>
        <v>0</v>
      </c>
      <c r="S134" s="227">
        <v>0</v>
      </c>
      <c r="T134" s="228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29" t="s">
        <v>140</v>
      </c>
      <c r="AT134" s="229" t="s">
        <v>124</v>
      </c>
      <c r="AU134" s="229" t="s">
        <v>85</v>
      </c>
      <c r="AY134" s="17" t="s">
        <v>121</v>
      </c>
      <c r="BE134" s="230">
        <f>IF(N134="základní",J134,0)</f>
        <v>0</v>
      </c>
      <c r="BF134" s="230">
        <f>IF(N134="snížená",J134,0)</f>
        <v>0</v>
      </c>
      <c r="BG134" s="230">
        <f>IF(N134="zákl. přenesená",J134,0)</f>
        <v>0</v>
      </c>
      <c r="BH134" s="230">
        <f>IF(N134="sníž. přenesená",J134,0)</f>
        <v>0</v>
      </c>
      <c r="BI134" s="230">
        <f>IF(N134="nulová",J134,0)</f>
        <v>0</v>
      </c>
      <c r="BJ134" s="17" t="s">
        <v>83</v>
      </c>
      <c r="BK134" s="230">
        <f>ROUND(I134*H134,2)</f>
        <v>0</v>
      </c>
      <c r="BL134" s="17" t="s">
        <v>140</v>
      </c>
      <c r="BM134" s="229" t="s">
        <v>198</v>
      </c>
    </row>
    <row r="135" s="13" customFormat="1">
      <c r="A135" s="13"/>
      <c r="B135" s="231"/>
      <c r="C135" s="232"/>
      <c r="D135" s="233" t="s">
        <v>154</v>
      </c>
      <c r="E135" s="234" t="s">
        <v>1</v>
      </c>
      <c r="F135" s="235" t="s">
        <v>199</v>
      </c>
      <c r="G135" s="232"/>
      <c r="H135" s="236">
        <v>12.5</v>
      </c>
      <c r="I135" s="237"/>
      <c r="J135" s="232"/>
      <c r="K135" s="232"/>
      <c r="L135" s="238"/>
      <c r="M135" s="239"/>
      <c r="N135" s="240"/>
      <c r="O135" s="240"/>
      <c r="P135" s="240"/>
      <c r="Q135" s="240"/>
      <c r="R135" s="240"/>
      <c r="S135" s="240"/>
      <c r="T135" s="241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2" t="s">
        <v>154</v>
      </c>
      <c r="AU135" s="242" t="s">
        <v>85</v>
      </c>
      <c r="AV135" s="13" t="s">
        <v>85</v>
      </c>
      <c r="AW135" s="13" t="s">
        <v>31</v>
      </c>
      <c r="AX135" s="13" t="s">
        <v>83</v>
      </c>
      <c r="AY135" s="242" t="s">
        <v>121</v>
      </c>
    </row>
    <row r="136" s="2" customFormat="1" ht="16.5" customHeight="1">
      <c r="A136" s="38"/>
      <c r="B136" s="39"/>
      <c r="C136" s="218" t="s">
        <v>146</v>
      </c>
      <c r="D136" s="218" t="s">
        <v>124</v>
      </c>
      <c r="E136" s="219" t="s">
        <v>200</v>
      </c>
      <c r="F136" s="220" t="s">
        <v>201</v>
      </c>
      <c r="G136" s="221" t="s">
        <v>179</v>
      </c>
      <c r="H136" s="222">
        <v>34</v>
      </c>
      <c r="I136" s="223"/>
      <c r="J136" s="224">
        <f>ROUND(I136*H136,2)</f>
        <v>0</v>
      </c>
      <c r="K136" s="220" t="s">
        <v>180</v>
      </c>
      <c r="L136" s="44"/>
      <c r="M136" s="225" t="s">
        <v>1</v>
      </c>
      <c r="N136" s="226" t="s">
        <v>40</v>
      </c>
      <c r="O136" s="91"/>
      <c r="P136" s="227">
        <f>O136*H136</f>
        <v>0</v>
      </c>
      <c r="Q136" s="227">
        <v>0</v>
      </c>
      <c r="R136" s="227">
        <f>Q136*H136</f>
        <v>0</v>
      </c>
      <c r="S136" s="227">
        <v>0</v>
      </c>
      <c r="T136" s="228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29" t="s">
        <v>140</v>
      </c>
      <c r="AT136" s="229" t="s">
        <v>124</v>
      </c>
      <c r="AU136" s="229" t="s">
        <v>85</v>
      </c>
      <c r="AY136" s="17" t="s">
        <v>121</v>
      </c>
      <c r="BE136" s="230">
        <f>IF(N136="základní",J136,0)</f>
        <v>0</v>
      </c>
      <c r="BF136" s="230">
        <f>IF(N136="snížená",J136,0)</f>
        <v>0</v>
      </c>
      <c r="BG136" s="230">
        <f>IF(N136="zákl. přenesená",J136,0)</f>
        <v>0</v>
      </c>
      <c r="BH136" s="230">
        <f>IF(N136="sníž. přenesená",J136,0)</f>
        <v>0</v>
      </c>
      <c r="BI136" s="230">
        <f>IF(N136="nulová",J136,0)</f>
        <v>0</v>
      </c>
      <c r="BJ136" s="17" t="s">
        <v>83</v>
      </c>
      <c r="BK136" s="230">
        <f>ROUND(I136*H136,2)</f>
        <v>0</v>
      </c>
      <c r="BL136" s="17" t="s">
        <v>140</v>
      </c>
      <c r="BM136" s="229" t="s">
        <v>202</v>
      </c>
    </row>
    <row r="137" s="13" customFormat="1">
      <c r="A137" s="13"/>
      <c r="B137" s="231"/>
      <c r="C137" s="232"/>
      <c r="D137" s="233" t="s">
        <v>154</v>
      </c>
      <c r="E137" s="234" t="s">
        <v>1</v>
      </c>
      <c r="F137" s="235" t="s">
        <v>194</v>
      </c>
      <c r="G137" s="232"/>
      <c r="H137" s="236">
        <v>34</v>
      </c>
      <c r="I137" s="237"/>
      <c r="J137" s="232"/>
      <c r="K137" s="232"/>
      <c r="L137" s="238"/>
      <c r="M137" s="239"/>
      <c r="N137" s="240"/>
      <c r="O137" s="240"/>
      <c r="P137" s="240"/>
      <c r="Q137" s="240"/>
      <c r="R137" s="240"/>
      <c r="S137" s="240"/>
      <c r="T137" s="241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2" t="s">
        <v>154</v>
      </c>
      <c r="AU137" s="242" t="s">
        <v>85</v>
      </c>
      <c r="AV137" s="13" t="s">
        <v>85</v>
      </c>
      <c r="AW137" s="13" t="s">
        <v>31</v>
      </c>
      <c r="AX137" s="13" t="s">
        <v>83</v>
      </c>
      <c r="AY137" s="242" t="s">
        <v>121</v>
      </c>
    </row>
    <row r="138" s="2" customFormat="1">
      <c r="A138" s="38"/>
      <c r="B138" s="39"/>
      <c r="C138" s="218" t="s">
        <v>150</v>
      </c>
      <c r="D138" s="218" t="s">
        <v>124</v>
      </c>
      <c r="E138" s="219" t="s">
        <v>203</v>
      </c>
      <c r="F138" s="220" t="s">
        <v>204</v>
      </c>
      <c r="G138" s="221" t="s">
        <v>179</v>
      </c>
      <c r="H138" s="222">
        <v>26.800000000000001</v>
      </c>
      <c r="I138" s="223"/>
      <c r="J138" s="224">
        <f>ROUND(I138*H138,2)</f>
        <v>0</v>
      </c>
      <c r="K138" s="220" t="s">
        <v>180</v>
      </c>
      <c r="L138" s="44"/>
      <c r="M138" s="225" t="s">
        <v>1</v>
      </c>
      <c r="N138" s="226" t="s">
        <v>40</v>
      </c>
      <c r="O138" s="91"/>
      <c r="P138" s="227">
        <f>O138*H138</f>
        <v>0</v>
      </c>
      <c r="Q138" s="227">
        <v>0.084250000000000005</v>
      </c>
      <c r="R138" s="227">
        <f>Q138*H138</f>
        <v>2.2579000000000002</v>
      </c>
      <c r="S138" s="227">
        <v>0</v>
      </c>
      <c r="T138" s="228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29" t="s">
        <v>140</v>
      </c>
      <c r="AT138" s="229" t="s">
        <v>124</v>
      </c>
      <c r="AU138" s="229" t="s">
        <v>85</v>
      </c>
      <c r="AY138" s="17" t="s">
        <v>121</v>
      </c>
      <c r="BE138" s="230">
        <f>IF(N138="základní",J138,0)</f>
        <v>0</v>
      </c>
      <c r="BF138" s="230">
        <f>IF(N138="snížená",J138,0)</f>
        <v>0</v>
      </c>
      <c r="BG138" s="230">
        <f>IF(N138="zákl. přenesená",J138,0)</f>
        <v>0</v>
      </c>
      <c r="BH138" s="230">
        <f>IF(N138="sníž. přenesená",J138,0)</f>
        <v>0</v>
      </c>
      <c r="BI138" s="230">
        <f>IF(N138="nulová",J138,0)</f>
        <v>0</v>
      </c>
      <c r="BJ138" s="17" t="s">
        <v>83</v>
      </c>
      <c r="BK138" s="230">
        <f>ROUND(I138*H138,2)</f>
        <v>0</v>
      </c>
      <c r="BL138" s="17" t="s">
        <v>140</v>
      </c>
      <c r="BM138" s="229" t="s">
        <v>205</v>
      </c>
    </row>
    <row r="139" s="13" customFormat="1">
      <c r="A139" s="13"/>
      <c r="B139" s="231"/>
      <c r="C139" s="232"/>
      <c r="D139" s="233" t="s">
        <v>154</v>
      </c>
      <c r="E139" s="234" t="s">
        <v>1</v>
      </c>
      <c r="F139" s="235" t="s">
        <v>206</v>
      </c>
      <c r="G139" s="232"/>
      <c r="H139" s="236">
        <v>21.300000000000001</v>
      </c>
      <c r="I139" s="237"/>
      <c r="J139" s="232"/>
      <c r="K139" s="232"/>
      <c r="L139" s="238"/>
      <c r="M139" s="239"/>
      <c r="N139" s="240"/>
      <c r="O139" s="240"/>
      <c r="P139" s="240"/>
      <c r="Q139" s="240"/>
      <c r="R139" s="240"/>
      <c r="S139" s="240"/>
      <c r="T139" s="241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2" t="s">
        <v>154</v>
      </c>
      <c r="AU139" s="242" t="s">
        <v>85</v>
      </c>
      <c r="AV139" s="13" t="s">
        <v>85</v>
      </c>
      <c r="AW139" s="13" t="s">
        <v>31</v>
      </c>
      <c r="AX139" s="13" t="s">
        <v>75</v>
      </c>
      <c r="AY139" s="242" t="s">
        <v>121</v>
      </c>
    </row>
    <row r="140" s="13" customFormat="1">
      <c r="A140" s="13"/>
      <c r="B140" s="231"/>
      <c r="C140" s="232"/>
      <c r="D140" s="233" t="s">
        <v>154</v>
      </c>
      <c r="E140" s="234" t="s">
        <v>1</v>
      </c>
      <c r="F140" s="235" t="s">
        <v>207</v>
      </c>
      <c r="G140" s="232"/>
      <c r="H140" s="236">
        <v>5.5</v>
      </c>
      <c r="I140" s="237"/>
      <c r="J140" s="232"/>
      <c r="K140" s="232"/>
      <c r="L140" s="238"/>
      <c r="M140" s="239"/>
      <c r="N140" s="240"/>
      <c r="O140" s="240"/>
      <c r="P140" s="240"/>
      <c r="Q140" s="240"/>
      <c r="R140" s="240"/>
      <c r="S140" s="240"/>
      <c r="T140" s="241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2" t="s">
        <v>154</v>
      </c>
      <c r="AU140" s="242" t="s">
        <v>85</v>
      </c>
      <c r="AV140" s="13" t="s">
        <v>85</v>
      </c>
      <c r="AW140" s="13" t="s">
        <v>31</v>
      </c>
      <c r="AX140" s="13" t="s">
        <v>75</v>
      </c>
      <c r="AY140" s="242" t="s">
        <v>121</v>
      </c>
    </row>
    <row r="141" s="15" customFormat="1">
      <c r="A141" s="15"/>
      <c r="B141" s="258"/>
      <c r="C141" s="259"/>
      <c r="D141" s="233" t="s">
        <v>154</v>
      </c>
      <c r="E141" s="260" t="s">
        <v>1</v>
      </c>
      <c r="F141" s="261" t="s">
        <v>208</v>
      </c>
      <c r="G141" s="259"/>
      <c r="H141" s="262">
        <v>26.800000000000001</v>
      </c>
      <c r="I141" s="263"/>
      <c r="J141" s="259"/>
      <c r="K141" s="259"/>
      <c r="L141" s="264"/>
      <c r="M141" s="265"/>
      <c r="N141" s="266"/>
      <c r="O141" s="266"/>
      <c r="P141" s="266"/>
      <c r="Q141" s="266"/>
      <c r="R141" s="266"/>
      <c r="S141" s="266"/>
      <c r="T141" s="267"/>
      <c r="U141" s="15"/>
      <c r="V141" s="15"/>
      <c r="W141" s="15"/>
      <c r="X141" s="15"/>
      <c r="Y141" s="15"/>
      <c r="Z141" s="15"/>
      <c r="AA141" s="15"/>
      <c r="AB141" s="15"/>
      <c r="AC141" s="15"/>
      <c r="AD141" s="15"/>
      <c r="AE141" s="15"/>
      <c r="AT141" s="268" t="s">
        <v>154</v>
      </c>
      <c r="AU141" s="268" t="s">
        <v>85</v>
      </c>
      <c r="AV141" s="15" t="s">
        <v>140</v>
      </c>
      <c r="AW141" s="15" t="s">
        <v>31</v>
      </c>
      <c r="AX141" s="15" t="s">
        <v>83</v>
      </c>
      <c r="AY141" s="268" t="s">
        <v>121</v>
      </c>
    </row>
    <row r="142" s="2" customFormat="1">
      <c r="A142" s="38"/>
      <c r="B142" s="39"/>
      <c r="C142" s="269" t="s">
        <v>156</v>
      </c>
      <c r="D142" s="269" t="s">
        <v>209</v>
      </c>
      <c r="E142" s="270" t="s">
        <v>210</v>
      </c>
      <c r="F142" s="271" t="s">
        <v>211</v>
      </c>
      <c r="G142" s="272" t="s">
        <v>179</v>
      </c>
      <c r="H142" s="273">
        <v>10.815</v>
      </c>
      <c r="I142" s="274"/>
      <c r="J142" s="275">
        <f>ROUND(I142*H142,2)</f>
        <v>0</v>
      </c>
      <c r="K142" s="271" t="s">
        <v>180</v>
      </c>
      <c r="L142" s="276"/>
      <c r="M142" s="277" t="s">
        <v>1</v>
      </c>
      <c r="N142" s="278" t="s">
        <v>40</v>
      </c>
      <c r="O142" s="91"/>
      <c r="P142" s="227">
        <f>O142*H142</f>
        <v>0</v>
      </c>
      <c r="Q142" s="227">
        <v>0.13100000000000001</v>
      </c>
      <c r="R142" s="227">
        <f>Q142*H142</f>
        <v>1.4167650000000001</v>
      </c>
      <c r="S142" s="227">
        <v>0</v>
      </c>
      <c r="T142" s="228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29" t="s">
        <v>156</v>
      </c>
      <c r="AT142" s="229" t="s">
        <v>209</v>
      </c>
      <c r="AU142" s="229" t="s">
        <v>85</v>
      </c>
      <c r="AY142" s="17" t="s">
        <v>121</v>
      </c>
      <c r="BE142" s="230">
        <f>IF(N142="základní",J142,0)</f>
        <v>0</v>
      </c>
      <c r="BF142" s="230">
        <f>IF(N142="snížená",J142,0)</f>
        <v>0</v>
      </c>
      <c r="BG142" s="230">
        <f>IF(N142="zákl. přenesená",J142,0)</f>
        <v>0</v>
      </c>
      <c r="BH142" s="230">
        <f>IF(N142="sníž. přenesená",J142,0)</f>
        <v>0</v>
      </c>
      <c r="BI142" s="230">
        <f>IF(N142="nulová",J142,0)</f>
        <v>0</v>
      </c>
      <c r="BJ142" s="17" t="s">
        <v>83</v>
      </c>
      <c r="BK142" s="230">
        <f>ROUND(I142*H142,2)</f>
        <v>0</v>
      </c>
      <c r="BL142" s="17" t="s">
        <v>140</v>
      </c>
      <c r="BM142" s="229" t="s">
        <v>212</v>
      </c>
    </row>
    <row r="143" s="14" customFormat="1">
      <c r="A143" s="14"/>
      <c r="B143" s="248"/>
      <c r="C143" s="249"/>
      <c r="D143" s="233" t="s">
        <v>154</v>
      </c>
      <c r="E143" s="250" t="s">
        <v>1</v>
      </c>
      <c r="F143" s="251" t="s">
        <v>213</v>
      </c>
      <c r="G143" s="249"/>
      <c r="H143" s="250" t="s">
        <v>1</v>
      </c>
      <c r="I143" s="252"/>
      <c r="J143" s="249"/>
      <c r="K143" s="249"/>
      <c r="L143" s="253"/>
      <c r="M143" s="254"/>
      <c r="N143" s="255"/>
      <c r="O143" s="255"/>
      <c r="P143" s="255"/>
      <c r="Q143" s="255"/>
      <c r="R143" s="255"/>
      <c r="S143" s="255"/>
      <c r="T143" s="256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57" t="s">
        <v>154</v>
      </c>
      <c r="AU143" s="257" t="s">
        <v>85</v>
      </c>
      <c r="AV143" s="14" t="s">
        <v>83</v>
      </c>
      <c r="AW143" s="14" t="s">
        <v>31</v>
      </c>
      <c r="AX143" s="14" t="s">
        <v>75</v>
      </c>
      <c r="AY143" s="257" t="s">
        <v>121</v>
      </c>
    </row>
    <row r="144" s="13" customFormat="1">
      <c r="A144" s="13"/>
      <c r="B144" s="231"/>
      <c r="C144" s="232"/>
      <c r="D144" s="233" t="s">
        <v>154</v>
      </c>
      <c r="E144" s="234" t="s">
        <v>1</v>
      </c>
      <c r="F144" s="235" t="s">
        <v>214</v>
      </c>
      <c r="G144" s="232"/>
      <c r="H144" s="236">
        <v>5.1500000000000004</v>
      </c>
      <c r="I144" s="237"/>
      <c r="J144" s="232"/>
      <c r="K144" s="232"/>
      <c r="L144" s="238"/>
      <c r="M144" s="239"/>
      <c r="N144" s="240"/>
      <c r="O144" s="240"/>
      <c r="P144" s="240"/>
      <c r="Q144" s="240"/>
      <c r="R144" s="240"/>
      <c r="S144" s="240"/>
      <c r="T144" s="241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2" t="s">
        <v>154</v>
      </c>
      <c r="AU144" s="242" t="s">
        <v>85</v>
      </c>
      <c r="AV144" s="13" t="s">
        <v>85</v>
      </c>
      <c r="AW144" s="13" t="s">
        <v>31</v>
      </c>
      <c r="AX144" s="13" t="s">
        <v>75</v>
      </c>
      <c r="AY144" s="242" t="s">
        <v>121</v>
      </c>
    </row>
    <row r="145" s="13" customFormat="1">
      <c r="A145" s="13"/>
      <c r="B145" s="231"/>
      <c r="C145" s="232"/>
      <c r="D145" s="233" t="s">
        <v>154</v>
      </c>
      <c r="E145" s="234" t="s">
        <v>1</v>
      </c>
      <c r="F145" s="235" t="s">
        <v>215</v>
      </c>
      <c r="G145" s="232"/>
      <c r="H145" s="236">
        <v>5.665</v>
      </c>
      <c r="I145" s="237"/>
      <c r="J145" s="232"/>
      <c r="K145" s="232"/>
      <c r="L145" s="238"/>
      <c r="M145" s="239"/>
      <c r="N145" s="240"/>
      <c r="O145" s="240"/>
      <c r="P145" s="240"/>
      <c r="Q145" s="240"/>
      <c r="R145" s="240"/>
      <c r="S145" s="240"/>
      <c r="T145" s="241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2" t="s">
        <v>154</v>
      </c>
      <c r="AU145" s="242" t="s">
        <v>85</v>
      </c>
      <c r="AV145" s="13" t="s">
        <v>85</v>
      </c>
      <c r="AW145" s="13" t="s">
        <v>31</v>
      </c>
      <c r="AX145" s="13" t="s">
        <v>75</v>
      </c>
      <c r="AY145" s="242" t="s">
        <v>121</v>
      </c>
    </row>
    <row r="146" s="15" customFormat="1">
      <c r="A146" s="15"/>
      <c r="B146" s="258"/>
      <c r="C146" s="259"/>
      <c r="D146" s="233" t="s">
        <v>154</v>
      </c>
      <c r="E146" s="260" t="s">
        <v>1</v>
      </c>
      <c r="F146" s="261" t="s">
        <v>208</v>
      </c>
      <c r="G146" s="259"/>
      <c r="H146" s="262">
        <v>10.815000000000001</v>
      </c>
      <c r="I146" s="263"/>
      <c r="J146" s="259"/>
      <c r="K146" s="259"/>
      <c r="L146" s="264"/>
      <c r="M146" s="265"/>
      <c r="N146" s="266"/>
      <c r="O146" s="266"/>
      <c r="P146" s="266"/>
      <c r="Q146" s="266"/>
      <c r="R146" s="266"/>
      <c r="S146" s="266"/>
      <c r="T146" s="267"/>
      <c r="U146" s="15"/>
      <c r="V146" s="15"/>
      <c r="W146" s="15"/>
      <c r="X146" s="15"/>
      <c r="Y146" s="15"/>
      <c r="Z146" s="15"/>
      <c r="AA146" s="15"/>
      <c r="AB146" s="15"/>
      <c r="AC146" s="15"/>
      <c r="AD146" s="15"/>
      <c r="AE146" s="15"/>
      <c r="AT146" s="268" t="s">
        <v>154</v>
      </c>
      <c r="AU146" s="268" t="s">
        <v>85</v>
      </c>
      <c r="AV146" s="15" t="s">
        <v>140</v>
      </c>
      <c r="AW146" s="15" t="s">
        <v>31</v>
      </c>
      <c r="AX146" s="15" t="s">
        <v>83</v>
      </c>
      <c r="AY146" s="268" t="s">
        <v>121</v>
      </c>
    </row>
    <row r="147" s="2" customFormat="1" ht="21.75" customHeight="1">
      <c r="A147" s="38"/>
      <c r="B147" s="39"/>
      <c r="C147" s="269" t="s">
        <v>162</v>
      </c>
      <c r="D147" s="269" t="s">
        <v>209</v>
      </c>
      <c r="E147" s="270" t="s">
        <v>216</v>
      </c>
      <c r="F147" s="271" t="s">
        <v>217</v>
      </c>
      <c r="G147" s="272" t="s">
        <v>179</v>
      </c>
      <c r="H147" s="273">
        <v>18.789000000000001</v>
      </c>
      <c r="I147" s="274"/>
      <c r="J147" s="275">
        <f>ROUND(I147*H147,2)</f>
        <v>0</v>
      </c>
      <c r="K147" s="271" t="s">
        <v>180</v>
      </c>
      <c r="L147" s="276"/>
      <c r="M147" s="277" t="s">
        <v>1</v>
      </c>
      <c r="N147" s="278" t="s">
        <v>40</v>
      </c>
      <c r="O147" s="91"/>
      <c r="P147" s="227">
        <f>O147*H147</f>
        <v>0</v>
      </c>
      <c r="Q147" s="227">
        <v>0.13100000000000001</v>
      </c>
      <c r="R147" s="227">
        <f>Q147*H147</f>
        <v>2.4613590000000003</v>
      </c>
      <c r="S147" s="227">
        <v>0</v>
      </c>
      <c r="T147" s="228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29" t="s">
        <v>156</v>
      </c>
      <c r="AT147" s="229" t="s">
        <v>209</v>
      </c>
      <c r="AU147" s="229" t="s">
        <v>85</v>
      </c>
      <c r="AY147" s="17" t="s">
        <v>121</v>
      </c>
      <c r="BE147" s="230">
        <f>IF(N147="základní",J147,0)</f>
        <v>0</v>
      </c>
      <c r="BF147" s="230">
        <f>IF(N147="snížená",J147,0)</f>
        <v>0</v>
      </c>
      <c r="BG147" s="230">
        <f>IF(N147="zákl. přenesená",J147,0)</f>
        <v>0</v>
      </c>
      <c r="BH147" s="230">
        <f>IF(N147="sníž. přenesená",J147,0)</f>
        <v>0</v>
      </c>
      <c r="BI147" s="230">
        <f>IF(N147="nulová",J147,0)</f>
        <v>0</v>
      </c>
      <c r="BJ147" s="17" t="s">
        <v>83</v>
      </c>
      <c r="BK147" s="230">
        <f>ROUND(I147*H147,2)</f>
        <v>0</v>
      </c>
      <c r="BL147" s="17" t="s">
        <v>140</v>
      </c>
      <c r="BM147" s="229" t="s">
        <v>218</v>
      </c>
    </row>
    <row r="148" s="13" customFormat="1">
      <c r="A148" s="13"/>
      <c r="B148" s="231"/>
      <c r="C148" s="232"/>
      <c r="D148" s="233" t="s">
        <v>154</v>
      </c>
      <c r="E148" s="234" t="s">
        <v>1</v>
      </c>
      <c r="F148" s="235" t="s">
        <v>219</v>
      </c>
      <c r="G148" s="232"/>
      <c r="H148" s="236">
        <v>16.789000000000001</v>
      </c>
      <c r="I148" s="237"/>
      <c r="J148" s="232"/>
      <c r="K148" s="232"/>
      <c r="L148" s="238"/>
      <c r="M148" s="239"/>
      <c r="N148" s="240"/>
      <c r="O148" s="240"/>
      <c r="P148" s="240"/>
      <c r="Q148" s="240"/>
      <c r="R148" s="240"/>
      <c r="S148" s="240"/>
      <c r="T148" s="241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2" t="s">
        <v>154</v>
      </c>
      <c r="AU148" s="242" t="s">
        <v>85</v>
      </c>
      <c r="AV148" s="13" t="s">
        <v>85</v>
      </c>
      <c r="AW148" s="13" t="s">
        <v>31</v>
      </c>
      <c r="AX148" s="13" t="s">
        <v>75</v>
      </c>
      <c r="AY148" s="242" t="s">
        <v>121</v>
      </c>
    </row>
    <row r="149" s="13" customFormat="1">
      <c r="A149" s="13"/>
      <c r="B149" s="231"/>
      <c r="C149" s="232"/>
      <c r="D149" s="233" t="s">
        <v>154</v>
      </c>
      <c r="E149" s="234" t="s">
        <v>1</v>
      </c>
      <c r="F149" s="235" t="s">
        <v>220</v>
      </c>
      <c r="G149" s="232"/>
      <c r="H149" s="236">
        <v>2</v>
      </c>
      <c r="I149" s="237"/>
      <c r="J149" s="232"/>
      <c r="K149" s="232"/>
      <c r="L149" s="238"/>
      <c r="M149" s="239"/>
      <c r="N149" s="240"/>
      <c r="O149" s="240"/>
      <c r="P149" s="240"/>
      <c r="Q149" s="240"/>
      <c r="R149" s="240"/>
      <c r="S149" s="240"/>
      <c r="T149" s="241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2" t="s">
        <v>154</v>
      </c>
      <c r="AU149" s="242" t="s">
        <v>85</v>
      </c>
      <c r="AV149" s="13" t="s">
        <v>85</v>
      </c>
      <c r="AW149" s="13" t="s">
        <v>31</v>
      </c>
      <c r="AX149" s="13" t="s">
        <v>75</v>
      </c>
      <c r="AY149" s="242" t="s">
        <v>121</v>
      </c>
    </row>
    <row r="150" s="15" customFormat="1">
      <c r="A150" s="15"/>
      <c r="B150" s="258"/>
      <c r="C150" s="259"/>
      <c r="D150" s="233" t="s">
        <v>154</v>
      </c>
      <c r="E150" s="260" t="s">
        <v>1</v>
      </c>
      <c r="F150" s="261" t="s">
        <v>208</v>
      </c>
      <c r="G150" s="259"/>
      <c r="H150" s="262">
        <v>18.789000000000001</v>
      </c>
      <c r="I150" s="263"/>
      <c r="J150" s="259"/>
      <c r="K150" s="259"/>
      <c r="L150" s="264"/>
      <c r="M150" s="265"/>
      <c r="N150" s="266"/>
      <c r="O150" s="266"/>
      <c r="P150" s="266"/>
      <c r="Q150" s="266"/>
      <c r="R150" s="266"/>
      <c r="S150" s="266"/>
      <c r="T150" s="267"/>
      <c r="U150" s="15"/>
      <c r="V150" s="15"/>
      <c r="W150" s="15"/>
      <c r="X150" s="15"/>
      <c r="Y150" s="15"/>
      <c r="Z150" s="15"/>
      <c r="AA150" s="15"/>
      <c r="AB150" s="15"/>
      <c r="AC150" s="15"/>
      <c r="AD150" s="15"/>
      <c r="AE150" s="15"/>
      <c r="AT150" s="268" t="s">
        <v>154</v>
      </c>
      <c r="AU150" s="268" t="s">
        <v>85</v>
      </c>
      <c r="AV150" s="15" t="s">
        <v>140</v>
      </c>
      <c r="AW150" s="15" t="s">
        <v>31</v>
      </c>
      <c r="AX150" s="15" t="s">
        <v>83</v>
      </c>
      <c r="AY150" s="268" t="s">
        <v>121</v>
      </c>
    </row>
    <row r="151" s="12" customFormat="1" ht="22.8" customHeight="1">
      <c r="A151" s="12"/>
      <c r="B151" s="202"/>
      <c r="C151" s="203"/>
      <c r="D151" s="204" t="s">
        <v>74</v>
      </c>
      <c r="E151" s="216" t="s">
        <v>162</v>
      </c>
      <c r="F151" s="216" t="s">
        <v>221</v>
      </c>
      <c r="G151" s="203"/>
      <c r="H151" s="203"/>
      <c r="I151" s="206"/>
      <c r="J151" s="217">
        <f>BK151</f>
        <v>0</v>
      </c>
      <c r="K151" s="203"/>
      <c r="L151" s="208"/>
      <c r="M151" s="209"/>
      <c r="N151" s="210"/>
      <c r="O151" s="210"/>
      <c r="P151" s="211">
        <f>SUM(P152:P191)</f>
        <v>0</v>
      </c>
      <c r="Q151" s="210"/>
      <c r="R151" s="211">
        <f>SUM(R152:R191)</f>
        <v>14.582498519999998</v>
      </c>
      <c r="S151" s="210"/>
      <c r="T151" s="212">
        <f>SUM(T152:T191)</f>
        <v>0</v>
      </c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R151" s="213" t="s">
        <v>83</v>
      </c>
      <c r="AT151" s="214" t="s">
        <v>74</v>
      </c>
      <c r="AU151" s="214" t="s">
        <v>83</v>
      </c>
      <c r="AY151" s="213" t="s">
        <v>121</v>
      </c>
      <c r="BK151" s="215">
        <f>SUM(BK152:BK191)</f>
        <v>0</v>
      </c>
    </row>
    <row r="152" s="2" customFormat="1">
      <c r="A152" s="38"/>
      <c r="B152" s="39"/>
      <c r="C152" s="218" t="s">
        <v>222</v>
      </c>
      <c r="D152" s="218" t="s">
        <v>124</v>
      </c>
      <c r="E152" s="219" t="s">
        <v>223</v>
      </c>
      <c r="F152" s="220" t="s">
        <v>224</v>
      </c>
      <c r="G152" s="221" t="s">
        <v>165</v>
      </c>
      <c r="H152" s="222">
        <v>16</v>
      </c>
      <c r="I152" s="223"/>
      <c r="J152" s="224">
        <f>ROUND(I152*H152,2)</f>
        <v>0</v>
      </c>
      <c r="K152" s="220" t="s">
        <v>180</v>
      </c>
      <c r="L152" s="44"/>
      <c r="M152" s="225" t="s">
        <v>1</v>
      </c>
      <c r="N152" s="226" t="s">
        <v>40</v>
      </c>
      <c r="O152" s="91"/>
      <c r="P152" s="227">
        <f>O152*H152</f>
        <v>0</v>
      </c>
      <c r="Q152" s="227">
        <v>0</v>
      </c>
      <c r="R152" s="227">
        <f>Q152*H152</f>
        <v>0</v>
      </c>
      <c r="S152" s="227">
        <v>0</v>
      </c>
      <c r="T152" s="228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29" t="s">
        <v>140</v>
      </c>
      <c r="AT152" s="229" t="s">
        <v>124</v>
      </c>
      <c r="AU152" s="229" t="s">
        <v>85</v>
      </c>
      <c r="AY152" s="17" t="s">
        <v>121</v>
      </c>
      <c r="BE152" s="230">
        <f>IF(N152="základní",J152,0)</f>
        <v>0</v>
      </c>
      <c r="BF152" s="230">
        <f>IF(N152="snížená",J152,0)</f>
        <v>0</v>
      </c>
      <c r="BG152" s="230">
        <f>IF(N152="zákl. přenesená",J152,0)</f>
        <v>0</v>
      </c>
      <c r="BH152" s="230">
        <f>IF(N152="sníž. přenesená",J152,0)</f>
        <v>0</v>
      </c>
      <c r="BI152" s="230">
        <f>IF(N152="nulová",J152,0)</f>
        <v>0</v>
      </c>
      <c r="BJ152" s="17" t="s">
        <v>83</v>
      </c>
      <c r="BK152" s="230">
        <f>ROUND(I152*H152,2)</f>
        <v>0</v>
      </c>
      <c r="BL152" s="17" t="s">
        <v>140</v>
      </c>
      <c r="BM152" s="229" t="s">
        <v>225</v>
      </c>
    </row>
    <row r="153" s="13" customFormat="1">
      <c r="A153" s="13"/>
      <c r="B153" s="231"/>
      <c r="C153" s="232"/>
      <c r="D153" s="233" t="s">
        <v>154</v>
      </c>
      <c r="E153" s="234" t="s">
        <v>1</v>
      </c>
      <c r="F153" s="235" t="s">
        <v>226</v>
      </c>
      <c r="G153" s="232"/>
      <c r="H153" s="236">
        <v>16</v>
      </c>
      <c r="I153" s="237"/>
      <c r="J153" s="232"/>
      <c r="K153" s="232"/>
      <c r="L153" s="238"/>
      <c r="M153" s="239"/>
      <c r="N153" s="240"/>
      <c r="O153" s="240"/>
      <c r="P153" s="240"/>
      <c r="Q153" s="240"/>
      <c r="R153" s="240"/>
      <c r="S153" s="240"/>
      <c r="T153" s="241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2" t="s">
        <v>154</v>
      </c>
      <c r="AU153" s="242" t="s">
        <v>85</v>
      </c>
      <c r="AV153" s="13" t="s">
        <v>85</v>
      </c>
      <c r="AW153" s="13" t="s">
        <v>31</v>
      </c>
      <c r="AX153" s="13" t="s">
        <v>83</v>
      </c>
      <c r="AY153" s="242" t="s">
        <v>121</v>
      </c>
    </row>
    <row r="154" s="2" customFormat="1">
      <c r="A154" s="38"/>
      <c r="B154" s="39"/>
      <c r="C154" s="269" t="s">
        <v>227</v>
      </c>
      <c r="D154" s="269" t="s">
        <v>209</v>
      </c>
      <c r="E154" s="270" t="s">
        <v>228</v>
      </c>
      <c r="F154" s="271" t="s">
        <v>229</v>
      </c>
      <c r="G154" s="272" t="s">
        <v>165</v>
      </c>
      <c r="H154" s="273">
        <v>16.48</v>
      </c>
      <c r="I154" s="274"/>
      <c r="J154" s="275">
        <f>ROUND(I154*H154,2)</f>
        <v>0</v>
      </c>
      <c r="K154" s="271" t="s">
        <v>180</v>
      </c>
      <c r="L154" s="276"/>
      <c r="M154" s="277" t="s">
        <v>1</v>
      </c>
      <c r="N154" s="278" t="s">
        <v>40</v>
      </c>
      <c r="O154" s="91"/>
      <c r="P154" s="227">
        <f>O154*H154</f>
        <v>0</v>
      </c>
      <c r="Q154" s="227">
        <v>0.00029999999999999997</v>
      </c>
      <c r="R154" s="227">
        <f>Q154*H154</f>
        <v>0.0049439999999999996</v>
      </c>
      <c r="S154" s="227">
        <v>0</v>
      </c>
      <c r="T154" s="228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29" t="s">
        <v>156</v>
      </c>
      <c r="AT154" s="229" t="s">
        <v>209</v>
      </c>
      <c r="AU154" s="229" t="s">
        <v>85</v>
      </c>
      <c r="AY154" s="17" t="s">
        <v>121</v>
      </c>
      <c r="BE154" s="230">
        <f>IF(N154="základní",J154,0)</f>
        <v>0</v>
      </c>
      <c r="BF154" s="230">
        <f>IF(N154="snížená",J154,0)</f>
        <v>0</v>
      </c>
      <c r="BG154" s="230">
        <f>IF(N154="zákl. přenesená",J154,0)</f>
        <v>0</v>
      </c>
      <c r="BH154" s="230">
        <f>IF(N154="sníž. přenesená",J154,0)</f>
        <v>0</v>
      </c>
      <c r="BI154" s="230">
        <f>IF(N154="nulová",J154,0)</f>
        <v>0</v>
      </c>
      <c r="BJ154" s="17" t="s">
        <v>83</v>
      </c>
      <c r="BK154" s="230">
        <f>ROUND(I154*H154,2)</f>
        <v>0</v>
      </c>
      <c r="BL154" s="17" t="s">
        <v>140</v>
      </c>
      <c r="BM154" s="229" t="s">
        <v>230</v>
      </c>
    </row>
    <row r="155" s="13" customFormat="1">
      <c r="A155" s="13"/>
      <c r="B155" s="231"/>
      <c r="C155" s="232"/>
      <c r="D155" s="233" t="s">
        <v>154</v>
      </c>
      <c r="E155" s="234" t="s">
        <v>1</v>
      </c>
      <c r="F155" s="235" t="s">
        <v>231</v>
      </c>
      <c r="G155" s="232"/>
      <c r="H155" s="236">
        <v>16.48</v>
      </c>
      <c r="I155" s="237"/>
      <c r="J155" s="232"/>
      <c r="K155" s="232"/>
      <c r="L155" s="238"/>
      <c r="M155" s="239"/>
      <c r="N155" s="240"/>
      <c r="O155" s="240"/>
      <c r="P155" s="240"/>
      <c r="Q155" s="240"/>
      <c r="R155" s="240"/>
      <c r="S155" s="240"/>
      <c r="T155" s="241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2" t="s">
        <v>154</v>
      </c>
      <c r="AU155" s="242" t="s">
        <v>85</v>
      </c>
      <c r="AV155" s="13" t="s">
        <v>85</v>
      </c>
      <c r="AW155" s="13" t="s">
        <v>31</v>
      </c>
      <c r="AX155" s="13" t="s">
        <v>83</v>
      </c>
      <c r="AY155" s="242" t="s">
        <v>121</v>
      </c>
    </row>
    <row r="156" s="2" customFormat="1">
      <c r="A156" s="38"/>
      <c r="B156" s="39"/>
      <c r="C156" s="218" t="s">
        <v>232</v>
      </c>
      <c r="D156" s="218" t="s">
        <v>124</v>
      </c>
      <c r="E156" s="219" t="s">
        <v>233</v>
      </c>
      <c r="F156" s="220" t="s">
        <v>234</v>
      </c>
      <c r="G156" s="221" t="s">
        <v>165</v>
      </c>
      <c r="H156" s="222">
        <v>2</v>
      </c>
      <c r="I156" s="223"/>
      <c r="J156" s="224">
        <f>ROUND(I156*H156,2)</f>
        <v>0</v>
      </c>
      <c r="K156" s="220" t="s">
        <v>180</v>
      </c>
      <c r="L156" s="44"/>
      <c r="M156" s="225" t="s">
        <v>1</v>
      </c>
      <c r="N156" s="226" t="s">
        <v>40</v>
      </c>
      <c r="O156" s="91"/>
      <c r="P156" s="227">
        <f>O156*H156</f>
        <v>0</v>
      </c>
      <c r="Q156" s="227">
        <v>0.00069999999999999999</v>
      </c>
      <c r="R156" s="227">
        <f>Q156*H156</f>
        <v>0.0014</v>
      </c>
      <c r="S156" s="227">
        <v>0</v>
      </c>
      <c r="T156" s="228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29" t="s">
        <v>140</v>
      </c>
      <c r="AT156" s="229" t="s">
        <v>124</v>
      </c>
      <c r="AU156" s="229" t="s">
        <v>85</v>
      </c>
      <c r="AY156" s="17" t="s">
        <v>121</v>
      </c>
      <c r="BE156" s="230">
        <f>IF(N156="základní",J156,0)</f>
        <v>0</v>
      </c>
      <c r="BF156" s="230">
        <f>IF(N156="snížená",J156,0)</f>
        <v>0</v>
      </c>
      <c r="BG156" s="230">
        <f>IF(N156="zákl. přenesená",J156,0)</f>
        <v>0</v>
      </c>
      <c r="BH156" s="230">
        <f>IF(N156="sníž. přenesená",J156,0)</f>
        <v>0</v>
      </c>
      <c r="BI156" s="230">
        <f>IF(N156="nulová",J156,0)</f>
        <v>0</v>
      </c>
      <c r="BJ156" s="17" t="s">
        <v>83</v>
      </c>
      <c r="BK156" s="230">
        <f>ROUND(I156*H156,2)</f>
        <v>0</v>
      </c>
      <c r="BL156" s="17" t="s">
        <v>140</v>
      </c>
      <c r="BM156" s="229" t="s">
        <v>235</v>
      </c>
    </row>
    <row r="157" s="2" customFormat="1">
      <c r="A157" s="38"/>
      <c r="B157" s="39"/>
      <c r="C157" s="269" t="s">
        <v>236</v>
      </c>
      <c r="D157" s="269" t="s">
        <v>209</v>
      </c>
      <c r="E157" s="270" t="s">
        <v>237</v>
      </c>
      <c r="F157" s="271" t="s">
        <v>238</v>
      </c>
      <c r="G157" s="272" t="s">
        <v>165</v>
      </c>
      <c r="H157" s="273">
        <v>2</v>
      </c>
      <c r="I157" s="274"/>
      <c r="J157" s="275">
        <f>ROUND(I157*H157,2)</f>
        <v>0</v>
      </c>
      <c r="K157" s="271" t="s">
        <v>180</v>
      </c>
      <c r="L157" s="276"/>
      <c r="M157" s="277" t="s">
        <v>1</v>
      </c>
      <c r="N157" s="278" t="s">
        <v>40</v>
      </c>
      <c r="O157" s="91"/>
      <c r="P157" s="227">
        <f>O157*H157</f>
        <v>0</v>
      </c>
      <c r="Q157" s="227">
        <v>0.0012999999999999999</v>
      </c>
      <c r="R157" s="227">
        <f>Q157*H157</f>
        <v>0.0025999999999999999</v>
      </c>
      <c r="S157" s="227">
        <v>0</v>
      </c>
      <c r="T157" s="228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29" t="s">
        <v>156</v>
      </c>
      <c r="AT157" s="229" t="s">
        <v>209</v>
      </c>
      <c r="AU157" s="229" t="s">
        <v>85</v>
      </c>
      <c r="AY157" s="17" t="s">
        <v>121</v>
      </c>
      <c r="BE157" s="230">
        <f>IF(N157="základní",J157,0)</f>
        <v>0</v>
      </c>
      <c r="BF157" s="230">
        <f>IF(N157="snížená",J157,0)</f>
        <v>0</v>
      </c>
      <c r="BG157" s="230">
        <f>IF(N157="zákl. přenesená",J157,0)</f>
        <v>0</v>
      </c>
      <c r="BH157" s="230">
        <f>IF(N157="sníž. přenesená",J157,0)</f>
        <v>0</v>
      </c>
      <c r="BI157" s="230">
        <f>IF(N157="nulová",J157,0)</f>
        <v>0</v>
      </c>
      <c r="BJ157" s="17" t="s">
        <v>83</v>
      </c>
      <c r="BK157" s="230">
        <f>ROUND(I157*H157,2)</f>
        <v>0</v>
      </c>
      <c r="BL157" s="17" t="s">
        <v>140</v>
      </c>
      <c r="BM157" s="229" t="s">
        <v>239</v>
      </c>
    </row>
    <row r="158" s="13" customFormat="1">
      <c r="A158" s="13"/>
      <c r="B158" s="231"/>
      <c r="C158" s="232"/>
      <c r="D158" s="233" t="s">
        <v>154</v>
      </c>
      <c r="E158" s="234" t="s">
        <v>1</v>
      </c>
      <c r="F158" s="235" t="s">
        <v>240</v>
      </c>
      <c r="G158" s="232"/>
      <c r="H158" s="236">
        <v>2</v>
      </c>
      <c r="I158" s="237"/>
      <c r="J158" s="232"/>
      <c r="K158" s="232"/>
      <c r="L158" s="238"/>
      <c r="M158" s="239"/>
      <c r="N158" s="240"/>
      <c r="O158" s="240"/>
      <c r="P158" s="240"/>
      <c r="Q158" s="240"/>
      <c r="R158" s="240"/>
      <c r="S158" s="240"/>
      <c r="T158" s="241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2" t="s">
        <v>154</v>
      </c>
      <c r="AU158" s="242" t="s">
        <v>85</v>
      </c>
      <c r="AV158" s="13" t="s">
        <v>85</v>
      </c>
      <c r="AW158" s="13" t="s">
        <v>31</v>
      </c>
      <c r="AX158" s="13" t="s">
        <v>83</v>
      </c>
      <c r="AY158" s="242" t="s">
        <v>121</v>
      </c>
    </row>
    <row r="159" s="2" customFormat="1">
      <c r="A159" s="38"/>
      <c r="B159" s="39"/>
      <c r="C159" s="218" t="s">
        <v>241</v>
      </c>
      <c r="D159" s="218" t="s">
        <v>124</v>
      </c>
      <c r="E159" s="219" t="s">
        <v>242</v>
      </c>
      <c r="F159" s="220" t="s">
        <v>243</v>
      </c>
      <c r="G159" s="221" t="s">
        <v>165</v>
      </c>
      <c r="H159" s="222">
        <v>2</v>
      </c>
      <c r="I159" s="223"/>
      <c r="J159" s="224">
        <f>ROUND(I159*H159,2)</f>
        <v>0</v>
      </c>
      <c r="K159" s="220" t="s">
        <v>180</v>
      </c>
      <c r="L159" s="44"/>
      <c r="M159" s="225" t="s">
        <v>1</v>
      </c>
      <c r="N159" s="226" t="s">
        <v>40</v>
      </c>
      <c r="O159" s="91"/>
      <c r="P159" s="227">
        <f>O159*H159</f>
        <v>0</v>
      </c>
      <c r="Q159" s="227">
        <v>0.10940999999999999</v>
      </c>
      <c r="R159" s="227">
        <f>Q159*H159</f>
        <v>0.21881999999999999</v>
      </c>
      <c r="S159" s="227">
        <v>0</v>
      </c>
      <c r="T159" s="228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29" t="s">
        <v>140</v>
      </c>
      <c r="AT159" s="229" t="s">
        <v>124</v>
      </c>
      <c r="AU159" s="229" t="s">
        <v>85</v>
      </c>
      <c r="AY159" s="17" t="s">
        <v>121</v>
      </c>
      <c r="BE159" s="230">
        <f>IF(N159="základní",J159,0)</f>
        <v>0</v>
      </c>
      <c r="BF159" s="230">
        <f>IF(N159="snížená",J159,0)</f>
        <v>0</v>
      </c>
      <c r="BG159" s="230">
        <f>IF(N159="zákl. přenesená",J159,0)</f>
        <v>0</v>
      </c>
      <c r="BH159" s="230">
        <f>IF(N159="sníž. přenesená",J159,0)</f>
        <v>0</v>
      </c>
      <c r="BI159" s="230">
        <f>IF(N159="nulová",J159,0)</f>
        <v>0</v>
      </c>
      <c r="BJ159" s="17" t="s">
        <v>83</v>
      </c>
      <c r="BK159" s="230">
        <f>ROUND(I159*H159,2)</f>
        <v>0</v>
      </c>
      <c r="BL159" s="17" t="s">
        <v>140</v>
      </c>
      <c r="BM159" s="229" t="s">
        <v>244</v>
      </c>
    </row>
    <row r="160" s="2" customFormat="1" ht="21.75" customHeight="1">
      <c r="A160" s="38"/>
      <c r="B160" s="39"/>
      <c r="C160" s="269" t="s">
        <v>8</v>
      </c>
      <c r="D160" s="269" t="s">
        <v>209</v>
      </c>
      <c r="E160" s="270" t="s">
        <v>245</v>
      </c>
      <c r="F160" s="271" t="s">
        <v>246</v>
      </c>
      <c r="G160" s="272" t="s">
        <v>165</v>
      </c>
      <c r="H160" s="273">
        <v>2</v>
      </c>
      <c r="I160" s="274"/>
      <c r="J160" s="275">
        <f>ROUND(I160*H160,2)</f>
        <v>0</v>
      </c>
      <c r="K160" s="271" t="s">
        <v>180</v>
      </c>
      <c r="L160" s="276"/>
      <c r="M160" s="277" t="s">
        <v>1</v>
      </c>
      <c r="N160" s="278" t="s">
        <v>40</v>
      </c>
      <c r="O160" s="91"/>
      <c r="P160" s="227">
        <f>O160*H160</f>
        <v>0</v>
      </c>
      <c r="Q160" s="227">
        <v>0.0025000000000000001</v>
      </c>
      <c r="R160" s="227">
        <f>Q160*H160</f>
        <v>0.0050000000000000001</v>
      </c>
      <c r="S160" s="227">
        <v>0</v>
      </c>
      <c r="T160" s="228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29" t="s">
        <v>156</v>
      </c>
      <c r="AT160" s="229" t="s">
        <v>209</v>
      </c>
      <c r="AU160" s="229" t="s">
        <v>85</v>
      </c>
      <c r="AY160" s="17" t="s">
        <v>121</v>
      </c>
      <c r="BE160" s="230">
        <f>IF(N160="základní",J160,0)</f>
        <v>0</v>
      </c>
      <c r="BF160" s="230">
        <f>IF(N160="snížená",J160,0)</f>
        <v>0</v>
      </c>
      <c r="BG160" s="230">
        <f>IF(N160="zákl. přenesená",J160,0)</f>
        <v>0</v>
      </c>
      <c r="BH160" s="230">
        <f>IF(N160="sníž. přenesená",J160,0)</f>
        <v>0</v>
      </c>
      <c r="BI160" s="230">
        <f>IF(N160="nulová",J160,0)</f>
        <v>0</v>
      </c>
      <c r="BJ160" s="17" t="s">
        <v>83</v>
      </c>
      <c r="BK160" s="230">
        <f>ROUND(I160*H160,2)</f>
        <v>0</v>
      </c>
      <c r="BL160" s="17" t="s">
        <v>140</v>
      </c>
      <c r="BM160" s="229" t="s">
        <v>247</v>
      </c>
    </row>
    <row r="161" s="2" customFormat="1" ht="21.75" customHeight="1">
      <c r="A161" s="38"/>
      <c r="B161" s="39"/>
      <c r="C161" s="269" t="s">
        <v>248</v>
      </c>
      <c r="D161" s="269" t="s">
        <v>209</v>
      </c>
      <c r="E161" s="270" t="s">
        <v>249</v>
      </c>
      <c r="F161" s="271" t="s">
        <v>250</v>
      </c>
      <c r="G161" s="272" t="s">
        <v>165</v>
      </c>
      <c r="H161" s="273">
        <v>4</v>
      </c>
      <c r="I161" s="274"/>
      <c r="J161" s="275">
        <f>ROUND(I161*H161,2)</f>
        <v>0</v>
      </c>
      <c r="K161" s="271" t="s">
        <v>180</v>
      </c>
      <c r="L161" s="276"/>
      <c r="M161" s="277" t="s">
        <v>1</v>
      </c>
      <c r="N161" s="278" t="s">
        <v>40</v>
      </c>
      <c r="O161" s="91"/>
      <c r="P161" s="227">
        <f>O161*H161</f>
        <v>0</v>
      </c>
      <c r="Q161" s="227">
        <v>0.00035</v>
      </c>
      <c r="R161" s="227">
        <f>Q161*H161</f>
        <v>0.0014</v>
      </c>
      <c r="S161" s="227">
        <v>0</v>
      </c>
      <c r="T161" s="228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29" t="s">
        <v>156</v>
      </c>
      <c r="AT161" s="229" t="s">
        <v>209</v>
      </c>
      <c r="AU161" s="229" t="s">
        <v>85</v>
      </c>
      <c r="AY161" s="17" t="s">
        <v>121</v>
      </c>
      <c r="BE161" s="230">
        <f>IF(N161="základní",J161,0)</f>
        <v>0</v>
      </c>
      <c r="BF161" s="230">
        <f>IF(N161="snížená",J161,0)</f>
        <v>0</v>
      </c>
      <c r="BG161" s="230">
        <f>IF(N161="zákl. přenesená",J161,0)</f>
        <v>0</v>
      </c>
      <c r="BH161" s="230">
        <f>IF(N161="sníž. přenesená",J161,0)</f>
        <v>0</v>
      </c>
      <c r="BI161" s="230">
        <f>IF(N161="nulová",J161,0)</f>
        <v>0</v>
      </c>
      <c r="BJ161" s="17" t="s">
        <v>83</v>
      </c>
      <c r="BK161" s="230">
        <f>ROUND(I161*H161,2)</f>
        <v>0</v>
      </c>
      <c r="BL161" s="17" t="s">
        <v>140</v>
      </c>
      <c r="BM161" s="229" t="s">
        <v>251</v>
      </c>
    </row>
    <row r="162" s="2" customFormat="1" ht="16.5" customHeight="1">
      <c r="A162" s="38"/>
      <c r="B162" s="39"/>
      <c r="C162" s="269" t="s">
        <v>252</v>
      </c>
      <c r="D162" s="269" t="s">
        <v>209</v>
      </c>
      <c r="E162" s="270" t="s">
        <v>253</v>
      </c>
      <c r="F162" s="271" t="s">
        <v>254</v>
      </c>
      <c r="G162" s="272" t="s">
        <v>165</v>
      </c>
      <c r="H162" s="273">
        <v>2</v>
      </c>
      <c r="I162" s="274"/>
      <c r="J162" s="275">
        <f>ROUND(I162*H162,2)</f>
        <v>0</v>
      </c>
      <c r="K162" s="271" t="s">
        <v>180</v>
      </c>
      <c r="L162" s="276"/>
      <c r="M162" s="277" t="s">
        <v>1</v>
      </c>
      <c r="N162" s="278" t="s">
        <v>40</v>
      </c>
      <c r="O162" s="91"/>
      <c r="P162" s="227">
        <f>O162*H162</f>
        <v>0</v>
      </c>
      <c r="Q162" s="227">
        <v>0.00010000000000000001</v>
      </c>
      <c r="R162" s="227">
        <f>Q162*H162</f>
        <v>0.00020000000000000001</v>
      </c>
      <c r="S162" s="227">
        <v>0</v>
      </c>
      <c r="T162" s="228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29" t="s">
        <v>156</v>
      </c>
      <c r="AT162" s="229" t="s">
        <v>209</v>
      </c>
      <c r="AU162" s="229" t="s">
        <v>85</v>
      </c>
      <c r="AY162" s="17" t="s">
        <v>121</v>
      </c>
      <c r="BE162" s="230">
        <f>IF(N162="základní",J162,0)</f>
        <v>0</v>
      </c>
      <c r="BF162" s="230">
        <f>IF(N162="snížená",J162,0)</f>
        <v>0</v>
      </c>
      <c r="BG162" s="230">
        <f>IF(N162="zákl. přenesená",J162,0)</f>
        <v>0</v>
      </c>
      <c r="BH162" s="230">
        <f>IF(N162="sníž. přenesená",J162,0)</f>
        <v>0</v>
      </c>
      <c r="BI162" s="230">
        <f>IF(N162="nulová",J162,0)</f>
        <v>0</v>
      </c>
      <c r="BJ162" s="17" t="s">
        <v>83</v>
      </c>
      <c r="BK162" s="230">
        <f>ROUND(I162*H162,2)</f>
        <v>0</v>
      </c>
      <c r="BL162" s="17" t="s">
        <v>140</v>
      </c>
      <c r="BM162" s="229" t="s">
        <v>255</v>
      </c>
    </row>
    <row r="163" s="2" customFormat="1" ht="16.5" customHeight="1">
      <c r="A163" s="38"/>
      <c r="B163" s="39"/>
      <c r="C163" s="269" t="s">
        <v>256</v>
      </c>
      <c r="D163" s="269" t="s">
        <v>209</v>
      </c>
      <c r="E163" s="270" t="s">
        <v>257</v>
      </c>
      <c r="F163" s="271" t="s">
        <v>258</v>
      </c>
      <c r="G163" s="272" t="s">
        <v>165</v>
      </c>
      <c r="H163" s="273">
        <v>2</v>
      </c>
      <c r="I163" s="274"/>
      <c r="J163" s="275">
        <f>ROUND(I163*H163,2)</f>
        <v>0</v>
      </c>
      <c r="K163" s="271" t="s">
        <v>180</v>
      </c>
      <c r="L163" s="276"/>
      <c r="M163" s="277" t="s">
        <v>1</v>
      </c>
      <c r="N163" s="278" t="s">
        <v>40</v>
      </c>
      <c r="O163" s="91"/>
      <c r="P163" s="227">
        <f>O163*H163</f>
        <v>0</v>
      </c>
      <c r="Q163" s="227">
        <v>0.0030000000000000001</v>
      </c>
      <c r="R163" s="227">
        <f>Q163*H163</f>
        <v>0.0060000000000000001</v>
      </c>
      <c r="S163" s="227">
        <v>0</v>
      </c>
      <c r="T163" s="228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29" t="s">
        <v>156</v>
      </c>
      <c r="AT163" s="229" t="s">
        <v>209</v>
      </c>
      <c r="AU163" s="229" t="s">
        <v>85</v>
      </c>
      <c r="AY163" s="17" t="s">
        <v>121</v>
      </c>
      <c r="BE163" s="230">
        <f>IF(N163="základní",J163,0)</f>
        <v>0</v>
      </c>
      <c r="BF163" s="230">
        <f>IF(N163="snížená",J163,0)</f>
        <v>0</v>
      </c>
      <c r="BG163" s="230">
        <f>IF(N163="zákl. přenesená",J163,0)</f>
        <v>0</v>
      </c>
      <c r="BH163" s="230">
        <f>IF(N163="sníž. přenesená",J163,0)</f>
        <v>0</v>
      </c>
      <c r="BI163" s="230">
        <f>IF(N163="nulová",J163,0)</f>
        <v>0</v>
      </c>
      <c r="BJ163" s="17" t="s">
        <v>83</v>
      </c>
      <c r="BK163" s="230">
        <f>ROUND(I163*H163,2)</f>
        <v>0</v>
      </c>
      <c r="BL163" s="17" t="s">
        <v>140</v>
      </c>
      <c r="BM163" s="229" t="s">
        <v>259</v>
      </c>
    </row>
    <row r="164" s="2" customFormat="1">
      <c r="A164" s="38"/>
      <c r="B164" s="39"/>
      <c r="C164" s="218" t="s">
        <v>260</v>
      </c>
      <c r="D164" s="218" t="s">
        <v>124</v>
      </c>
      <c r="E164" s="219" t="s">
        <v>261</v>
      </c>
      <c r="F164" s="220" t="s">
        <v>262</v>
      </c>
      <c r="G164" s="221" t="s">
        <v>179</v>
      </c>
      <c r="H164" s="222">
        <v>98</v>
      </c>
      <c r="I164" s="223"/>
      <c r="J164" s="224">
        <f>ROUND(I164*H164,2)</f>
        <v>0</v>
      </c>
      <c r="K164" s="220" t="s">
        <v>180</v>
      </c>
      <c r="L164" s="44"/>
      <c r="M164" s="225" t="s">
        <v>1</v>
      </c>
      <c r="N164" s="226" t="s">
        <v>40</v>
      </c>
      <c r="O164" s="91"/>
      <c r="P164" s="227">
        <f>O164*H164</f>
        <v>0</v>
      </c>
      <c r="Q164" s="227">
        <v>0.0025999999999999999</v>
      </c>
      <c r="R164" s="227">
        <f>Q164*H164</f>
        <v>0.25479999999999997</v>
      </c>
      <c r="S164" s="227">
        <v>0</v>
      </c>
      <c r="T164" s="228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29" t="s">
        <v>140</v>
      </c>
      <c r="AT164" s="229" t="s">
        <v>124</v>
      </c>
      <c r="AU164" s="229" t="s">
        <v>85</v>
      </c>
      <c r="AY164" s="17" t="s">
        <v>121</v>
      </c>
      <c r="BE164" s="230">
        <f>IF(N164="základní",J164,0)</f>
        <v>0</v>
      </c>
      <c r="BF164" s="230">
        <f>IF(N164="snížená",J164,0)</f>
        <v>0</v>
      </c>
      <c r="BG164" s="230">
        <f>IF(N164="zákl. přenesená",J164,0)</f>
        <v>0</v>
      </c>
      <c r="BH164" s="230">
        <f>IF(N164="sníž. přenesená",J164,0)</f>
        <v>0</v>
      </c>
      <c r="BI164" s="230">
        <f>IF(N164="nulová",J164,0)</f>
        <v>0</v>
      </c>
      <c r="BJ164" s="17" t="s">
        <v>83</v>
      </c>
      <c r="BK164" s="230">
        <f>ROUND(I164*H164,2)</f>
        <v>0</v>
      </c>
      <c r="BL164" s="17" t="s">
        <v>140</v>
      </c>
      <c r="BM164" s="229" t="s">
        <v>263</v>
      </c>
    </row>
    <row r="165" s="13" customFormat="1">
      <c r="A165" s="13"/>
      <c r="B165" s="231"/>
      <c r="C165" s="232"/>
      <c r="D165" s="233" t="s">
        <v>154</v>
      </c>
      <c r="E165" s="234" t="s">
        <v>1</v>
      </c>
      <c r="F165" s="235" t="s">
        <v>264</v>
      </c>
      <c r="G165" s="232"/>
      <c r="H165" s="236">
        <v>38.5</v>
      </c>
      <c r="I165" s="237"/>
      <c r="J165" s="232"/>
      <c r="K165" s="232"/>
      <c r="L165" s="238"/>
      <c r="M165" s="239"/>
      <c r="N165" s="240"/>
      <c r="O165" s="240"/>
      <c r="P165" s="240"/>
      <c r="Q165" s="240"/>
      <c r="R165" s="240"/>
      <c r="S165" s="240"/>
      <c r="T165" s="241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2" t="s">
        <v>154</v>
      </c>
      <c r="AU165" s="242" t="s">
        <v>85</v>
      </c>
      <c r="AV165" s="13" t="s">
        <v>85</v>
      </c>
      <c r="AW165" s="13" t="s">
        <v>31</v>
      </c>
      <c r="AX165" s="13" t="s">
        <v>75</v>
      </c>
      <c r="AY165" s="242" t="s">
        <v>121</v>
      </c>
    </row>
    <row r="166" s="13" customFormat="1">
      <c r="A166" s="13"/>
      <c r="B166" s="231"/>
      <c r="C166" s="232"/>
      <c r="D166" s="233" t="s">
        <v>154</v>
      </c>
      <c r="E166" s="234" t="s">
        <v>1</v>
      </c>
      <c r="F166" s="235" t="s">
        <v>265</v>
      </c>
      <c r="G166" s="232"/>
      <c r="H166" s="236">
        <v>59.5</v>
      </c>
      <c r="I166" s="237"/>
      <c r="J166" s="232"/>
      <c r="K166" s="232"/>
      <c r="L166" s="238"/>
      <c r="M166" s="239"/>
      <c r="N166" s="240"/>
      <c r="O166" s="240"/>
      <c r="P166" s="240"/>
      <c r="Q166" s="240"/>
      <c r="R166" s="240"/>
      <c r="S166" s="240"/>
      <c r="T166" s="241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2" t="s">
        <v>154</v>
      </c>
      <c r="AU166" s="242" t="s">
        <v>85</v>
      </c>
      <c r="AV166" s="13" t="s">
        <v>85</v>
      </c>
      <c r="AW166" s="13" t="s">
        <v>31</v>
      </c>
      <c r="AX166" s="13" t="s">
        <v>75</v>
      </c>
      <c r="AY166" s="242" t="s">
        <v>121</v>
      </c>
    </row>
    <row r="167" s="15" customFormat="1">
      <c r="A167" s="15"/>
      <c r="B167" s="258"/>
      <c r="C167" s="259"/>
      <c r="D167" s="233" t="s">
        <v>154</v>
      </c>
      <c r="E167" s="260" t="s">
        <v>1</v>
      </c>
      <c r="F167" s="261" t="s">
        <v>208</v>
      </c>
      <c r="G167" s="259"/>
      <c r="H167" s="262">
        <v>98</v>
      </c>
      <c r="I167" s="263"/>
      <c r="J167" s="259"/>
      <c r="K167" s="259"/>
      <c r="L167" s="264"/>
      <c r="M167" s="265"/>
      <c r="N167" s="266"/>
      <c r="O167" s="266"/>
      <c r="P167" s="266"/>
      <c r="Q167" s="266"/>
      <c r="R167" s="266"/>
      <c r="S167" s="266"/>
      <c r="T167" s="267"/>
      <c r="U167" s="15"/>
      <c r="V167" s="15"/>
      <c r="W167" s="15"/>
      <c r="X167" s="15"/>
      <c r="Y167" s="15"/>
      <c r="Z167" s="15"/>
      <c r="AA167" s="15"/>
      <c r="AB167" s="15"/>
      <c r="AC167" s="15"/>
      <c r="AD167" s="15"/>
      <c r="AE167" s="15"/>
      <c r="AT167" s="268" t="s">
        <v>154</v>
      </c>
      <c r="AU167" s="268" t="s">
        <v>85</v>
      </c>
      <c r="AV167" s="15" t="s">
        <v>140</v>
      </c>
      <c r="AW167" s="15" t="s">
        <v>31</v>
      </c>
      <c r="AX167" s="15" t="s">
        <v>83</v>
      </c>
      <c r="AY167" s="268" t="s">
        <v>121</v>
      </c>
    </row>
    <row r="168" s="2" customFormat="1" ht="33" customHeight="1">
      <c r="A168" s="38"/>
      <c r="B168" s="39"/>
      <c r="C168" s="218" t="s">
        <v>266</v>
      </c>
      <c r="D168" s="218" t="s">
        <v>124</v>
      </c>
      <c r="E168" s="219" t="s">
        <v>267</v>
      </c>
      <c r="F168" s="220" t="s">
        <v>268</v>
      </c>
      <c r="G168" s="221" t="s">
        <v>269</v>
      </c>
      <c r="H168" s="222">
        <v>27.5</v>
      </c>
      <c r="I168" s="223"/>
      <c r="J168" s="224">
        <f>ROUND(I168*H168,2)</f>
        <v>0</v>
      </c>
      <c r="K168" s="220" t="s">
        <v>180</v>
      </c>
      <c r="L168" s="44"/>
      <c r="M168" s="225" t="s">
        <v>1</v>
      </c>
      <c r="N168" s="226" t="s">
        <v>40</v>
      </c>
      <c r="O168" s="91"/>
      <c r="P168" s="227">
        <f>O168*H168</f>
        <v>0</v>
      </c>
      <c r="Q168" s="227">
        <v>0.080879999999999994</v>
      </c>
      <c r="R168" s="227">
        <f>Q168*H168</f>
        <v>2.2241999999999997</v>
      </c>
      <c r="S168" s="227">
        <v>0</v>
      </c>
      <c r="T168" s="228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29" t="s">
        <v>140</v>
      </c>
      <c r="AT168" s="229" t="s">
        <v>124</v>
      </c>
      <c r="AU168" s="229" t="s">
        <v>85</v>
      </c>
      <c r="AY168" s="17" t="s">
        <v>121</v>
      </c>
      <c r="BE168" s="230">
        <f>IF(N168="základní",J168,0)</f>
        <v>0</v>
      </c>
      <c r="BF168" s="230">
        <f>IF(N168="snížená",J168,0)</f>
        <v>0</v>
      </c>
      <c r="BG168" s="230">
        <f>IF(N168="zákl. přenesená",J168,0)</f>
        <v>0</v>
      </c>
      <c r="BH168" s="230">
        <f>IF(N168="sníž. přenesená",J168,0)</f>
        <v>0</v>
      </c>
      <c r="BI168" s="230">
        <f>IF(N168="nulová",J168,0)</f>
        <v>0</v>
      </c>
      <c r="BJ168" s="17" t="s">
        <v>83</v>
      </c>
      <c r="BK168" s="230">
        <f>ROUND(I168*H168,2)</f>
        <v>0</v>
      </c>
      <c r="BL168" s="17" t="s">
        <v>140</v>
      </c>
      <c r="BM168" s="229" t="s">
        <v>270</v>
      </c>
    </row>
    <row r="169" s="13" customFormat="1">
      <c r="A169" s="13"/>
      <c r="B169" s="231"/>
      <c r="C169" s="232"/>
      <c r="D169" s="233" t="s">
        <v>154</v>
      </c>
      <c r="E169" s="234" t="s">
        <v>1</v>
      </c>
      <c r="F169" s="235" t="s">
        <v>271</v>
      </c>
      <c r="G169" s="232"/>
      <c r="H169" s="236">
        <v>27.5</v>
      </c>
      <c r="I169" s="237"/>
      <c r="J169" s="232"/>
      <c r="K169" s="232"/>
      <c r="L169" s="238"/>
      <c r="M169" s="239"/>
      <c r="N169" s="240"/>
      <c r="O169" s="240"/>
      <c r="P169" s="240"/>
      <c r="Q169" s="240"/>
      <c r="R169" s="240"/>
      <c r="S169" s="240"/>
      <c r="T169" s="241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2" t="s">
        <v>154</v>
      </c>
      <c r="AU169" s="242" t="s">
        <v>85</v>
      </c>
      <c r="AV169" s="13" t="s">
        <v>85</v>
      </c>
      <c r="AW169" s="13" t="s">
        <v>31</v>
      </c>
      <c r="AX169" s="13" t="s">
        <v>83</v>
      </c>
      <c r="AY169" s="242" t="s">
        <v>121</v>
      </c>
    </row>
    <row r="170" s="2" customFormat="1" ht="16.5" customHeight="1">
      <c r="A170" s="38"/>
      <c r="B170" s="39"/>
      <c r="C170" s="269" t="s">
        <v>7</v>
      </c>
      <c r="D170" s="269" t="s">
        <v>209</v>
      </c>
      <c r="E170" s="270" t="s">
        <v>272</v>
      </c>
      <c r="F170" s="271" t="s">
        <v>273</v>
      </c>
      <c r="G170" s="272" t="s">
        <v>269</v>
      </c>
      <c r="H170" s="273">
        <v>28.324999999999999</v>
      </c>
      <c r="I170" s="274"/>
      <c r="J170" s="275">
        <f>ROUND(I170*H170,2)</f>
        <v>0</v>
      </c>
      <c r="K170" s="271" t="s">
        <v>180</v>
      </c>
      <c r="L170" s="276"/>
      <c r="M170" s="277" t="s">
        <v>1</v>
      </c>
      <c r="N170" s="278" t="s">
        <v>40</v>
      </c>
      <c r="O170" s="91"/>
      <c r="P170" s="227">
        <f>O170*H170</f>
        <v>0</v>
      </c>
      <c r="Q170" s="227">
        <v>0.056000000000000001</v>
      </c>
      <c r="R170" s="227">
        <f>Q170*H170</f>
        <v>1.5862000000000001</v>
      </c>
      <c r="S170" s="227">
        <v>0</v>
      </c>
      <c r="T170" s="228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29" t="s">
        <v>156</v>
      </c>
      <c r="AT170" s="229" t="s">
        <v>209</v>
      </c>
      <c r="AU170" s="229" t="s">
        <v>85</v>
      </c>
      <c r="AY170" s="17" t="s">
        <v>121</v>
      </c>
      <c r="BE170" s="230">
        <f>IF(N170="základní",J170,0)</f>
        <v>0</v>
      </c>
      <c r="BF170" s="230">
        <f>IF(N170="snížená",J170,0)</f>
        <v>0</v>
      </c>
      <c r="BG170" s="230">
        <f>IF(N170="zákl. přenesená",J170,0)</f>
        <v>0</v>
      </c>
      <c r="BH170" s="230">
        <f>IF(N170="sníž. přenesená",J170,0)</f>
        <v>0</v>
      </c>
      <c r="BI170" s="230">
        <f>IF(N170="nulová",J170,0)</f>
        <v>0</v>
      </c>
      <c r="BJ170" s="17" t="s">
        <v>83</v>
      </c>
      <c r="BK170" s="230">
        <f>ROUND(I170*H170,2)</f>
        <v>0</v>
      </c>
      <c r="BL170" s="17" t="s">
        <v>140</v>
      </c>
      <c r="BM170" s="229" t="s">
        <v>274</v>
      </c>
    </row>
    <row r="171" s="13" customFormat="1">
      <c r="A171" s="13"/>
      <c r="B171" s="231"/>
      <c r="C171" s="232"/>
      <c r="D171" s="233" t="s">
        <v>154</v>
      </c>
      <c r="E171" s="234" t="s">
        <v>1</v>
      </c>
      <c r="F171" s="235" t="s">
        <v>275</v>
      </c>
      <c r="G171" s="232"/>
      <c r="H171" s="236">
        <v>28.324999999999999</v>
      </c>
      <c r="I171" s="237"/>
      <c r="J171" s="232"/>
      <c r="K171" s="232"/>
      <c r="L171" s="238"/>
      <c r="M171" s="239"/>
      <c r="N171" s="240"/>
      <c r="O171" s="240"/>
      <c r="P171" s="240"/>
      <c r="Q171" s="240"/>
      <c r="R171" s="240"/>
      <c r="S171" s="240"/>
      <c r="T171" s="241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2" t="s">
        <v>154</v>
      </c>
      <c r="AU171" s="242" t="s">
        <v>85</v>
      </c>
      <c r="AV171" s="13" t="s">
        <v>85</v>
      </c>
      <c r="AW171" s="13" t="s">
        <v>31</v>
      </c>
      <c r="AX171" s="13" t="s">
        <v>83</v>
      </c>
      <c r="AY171" s="242" t="s">
        <v>121</v>
      </c>
    </row>
    <row r="172" s="2" customFormat="1">
      <c r="A172" s="38"/>
      <c r="B172" s="39"/>
      <c r="C172" s="218" t="s">
        <v>276</v>
      </c>
      <c r="D172" s="218" t="s">
        <v>124</v>
      </c>
      <c r="E172" s="219" t="s">
        <v>277</v>
      </c>
      <c r="F172" s="220" t="s">
        <v>278</v>
      </c>
      <c r="G172" s="221" t="s">
        <v>269</v>
      </c>
      <c r="H172" s="222">
        <v>30.699999999999999</v>
      </c>
      <c r="I172" s="223"/>
      <c r="J172" s="224">
        <f>ROUND(I172*H172,2)</f>
        <v>0</v>
      </c>
      <c r="K172" s="220" t="s">
        <v>180</v>
      </c>
      <c r="L172" s="44"/>
      <c r="M172" s="225" t="s">
        <v>1</v>
      </c>
      <c r="N172" s="226" t="s">
        <v>40</v>
      </c>
      <c r="O172" s="91"/>
      <c r="P172" s="227">
        <f>O172*H172</f>
        <v>0</v>
      </c>
      <c r="Q172" s="227">
        <v>0.14066999999999999</v>
      </c>
      <c r="R172" s="227">
        <f>Q172*H172</f>
        <v>4.3185689999999992</v>
      </c>
      <c r="S172" s="227">
        <v>0</v>
      </c>
      <c r="T172" s="228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29" t="s">
        <v>140</v>
      </c>
      <c r="AT172" s="229" t="s">
        <v>124</v>
      </c>
      <c r="AU172" s="229" t="s">
        <v>85</v>
      </c>
      <c r="AY172" s="17" t="s">
        <v>121</v>
      </c>
      <c r="BE172" s="230">
        <f>IF(N172="základní",J172,0)</f>
        <v>0</v>
      </c>
      <c r="BF172" s="230">
        <f>IF(N172="snížená",J172,0)</f>
        <v>0</v>
      </c>
      <c r="BG172" s="230">
        <f>IF(N172="zákl. přenesená",J172,0)</f>
        <v>0</v>
      </c>
      <c r="BH172" s="230">
        <f>IF(N172="sníž. přenesená",J172,0)</f>
        <v>0</v>
      </c>
      <c r="BI172" s="230">
        <f>IF(N172="nulová",J172,0)</f>
        <v>0</v>
      </c>
      <c r="BJ172" s="17" t="s">
        <v>83</v>
      </c>
      <c r="BK172" s="230">
        <f>ROUND(I172*H172,2)</f>
        <v>0</v>
      </c>
      <c r="BL172" s="17" t="s">
        <v>140</v>
      </c>
      <c r="BM172" s="229" t="s">
        <v>279</v>
      </c>
    </row>
    <row r="173" s="13" customFormat="1">
      <c r="A173" s="13"/>
      <c r="B173" s="231"/>
      <c r="C173" s="232"/>
      <c r="D173" s="233" t="s">
        <v>154</v>
      </c>
      <c r="E173" s="234" t="s">
        <v>1</v>
      </c>
      <c r="F173" s="235" t="s">
        <v>280</v>
      </c>
      <c r="G173" s="232"/>
      <c r="H173" s="236">
        <v>30.699999999999999</v>
      </c>
      <c r="I173" s="237"/>
      <c r="J173" s="232"/>
      <c r="K173" s="232"/>
      <c r="L173" s="238"/>
      <c r="M173" s="239"/>
      <c r="N173" s="240"/>
      <c r="O173" s="240"/>
      <c r="P173" s="240"/>
      <c r="Q173" s="240"/>
      <c r="R173" s="240"/>
      <c r="S173" s="240"/>
      <c r="T173" s="241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2" t="s">
        <v>154</v>
      </c>
      <c r="AU173" s="242" t="s">
        <v>85</v>
      </c>
      <c r="AV173" s="13" t="s">
        <v>85</v>
      </c>
      <c r="AW173" s="13" t="s">
        <v>31</v>
      </c>
      <c r="AX173" s="13" t="s">
        <v>83</v>
      </c>
      <c r="AY173" s="242" t="s">
        <v>121</v>
      </c>
    </row>
    <row r="174" s="2" customFormat="1" ht="16.5" customHeight="1">
      <c r="A174" s="38"/>
      <c r="B174" s="39"/>
      <c r="C174" s="269" t="s">
        <v>281</v>
      </c>
      <c r="D174" s="269" t="s">
        <v>209</v>
      </c>
      <c r="E174" s="270" t="s">
        <v>282</v>
      </c>
      <c r="F174" s="271" t="s">
        <v>283</v>
      </c>
      <c r="G174" s="272" t="s">
        <v>269</v>
      </c>
      <c r="H174" s="273">
        <v>10.300000000000001</v>
      </c>
      <c r="I174" s="274"/>
      <c r="J174" s="275">
        <f>ROUND(I174*H174,2)</f>
        <v>0</v>
      </c>
      <c r="K174" s="271" t="s">
        <v>180</v>
      </c>
      <c r="L174" s="276"/>
      <c r="M174" s="277" t="s">
        <v>1</v>
      </c>
      <c r="N174" s="278" t="s">
        <v>40</v>
      </c>
      <c r="O174" s="91"/>
      <c r="P174" s="227">
        <f>O174*H174</f>
        <v>0</v>
      </c>
      <c r="Q174" s="227">
        <v>0.105</v>
      </c>
      <c r="R174" s="227">
        <f>Q174*H174</f>
        <v>1.0815000000000001</v>
      </c>
      <c r="S174" s="227">
        <v>0</v>
      </c>
      <c r="T174" s="228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29" t="s">
        <v>156</v>
      </c>
      <c r="AT174" s="229" t="s">
        <v>209</v>
      </c>
      <c r="AU174" s="229" t="s">
        <v>85</v>
      </c>
      <c r="AY174" s="17" t="s">
        <v>121</v>
      </c>
      <c r="BE174" s="230">
        <f>IF(N174="základní",J174,0)</f>
        <v>0</v>
      </c>
      <c r="BF174" s="230">
        <f>IF(N174="snížená",J174,0)</f>
        <v>0</v>
      </c>
      <c r="BG174" s="230">
        <f>IF(N174="zákl. přenesená",J174,0)</f>
        <v>0</v>
      </c>
      <c r="BH174" s="230">
        <f>IF(N174="sníž. přenesená",J174,0)</f>
        <v>0</v>
      </c>
      <c r="BI174" s="230">
        <f>IF(N174="nulová",J174,0)</f>
        <v>0</v>
      </c>
      <c r="BJ174" s="17" t="s">
        <v>83</v>
      </c>
      <c r="BK174" s="230">
        <f>ROUND(I174*H174,2)</f>
        <v>0</v>
      </c>
      <c r="BL174" s="17" t="s">
        <v>140</v>
      </c>
      <c r="BM174" s="229" t="s">
        <v>284</v>
      </c>
    </row>
    <row r="175" s="2" customFormat="1">
      <c r="A175" s="38"/>
      <c r="B175" s="39"/>
      <c r="C175" s="40"/>
      <c r="D175" s="233" t="s">
        <v>285</v>
      </c>
      <c r="E175" s="40"/>
      <c r="F175" s="279" t="s">
        <v>286</v>
      </c>
      <c r="G175" s="40"/>
      <c r="H175" s="40"/>
      <c r="I175" s="280"/>
      <c r="J175" s="40"/>
      <c r="K175" s="40"/>
      <c r="L175" s="44"/>
      <c r="M175" s="281"/>
      <c r="N175" s="282"/>
      <c r="O175" s="91"/>
      <c r="P175" s="91"/>
      <c r="Q175" s="91"/>
      <c r="R175" s="91"/>
      <c r="S175" s="91"/>
      <c r="T175" s="92"/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T175" s="17" t="s">
        <v>285</v>
      </c>
      <c r="AU175" s="17" t="s">
        <v>85</v>
      </c>
    </row>
    <row r="176" s="13" customFormat="1">
      <c r="A176" s="13"/>
      <c r="B176" s="231"/>
      <c r="C176" s="232"/>
      <c r="D176" s="233" t="s">
        <v>154</v>
      </c>
      <c r="E176" s="234" t="s">
        <v>1</v>
      </c>
      <c r="F176" s="235" t="s">
        <v>287</v>
      </c>
      <c r="G176" s="232"/>
      <c r="H176" s="236">
        <v>10.300000000000001</v>
      </c>
      <c r="I176" s="237"/>
      <c r="J176" s="232"/>
      <c r="K176" s="232"/>
      <c r="L176" s="238"/>
      <c r="M176" s="239"/>
      <c r="N176" s="240"/>
      <c r="O176" s="240"/>
      <c r="P176" s="240"/>
      <c r="Q176" s="240"/>
      <c r="R176" s="240"/>
      <c r="S176" s="240"/>
      <c r="T176" s="241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2" t="s">
        <v>154</v>
      </c>
      <c r="AU176" s="242" t="s">
        <v>85</v>
      </c>
      <c r="AV176" s="13" t="s">
        <v>85</v>
      </c>
      <c r="AW176" s="13" t="s">
        <v>31</v>
      </c>
      <c r="AX176" s="13" t="s">
        <v>83</v>
      </c>
      <c r="AY176" s="242" t="s">
        <v>121</v>
      </c>
    </row>
    <row r="177" s="2" customFormat="1">
      <c r="A177" s="38"/>
      <c r="B177" s="39"/>
      <c r="C177" s="269" t="s">
        <v>288</v>
      </c>
      <c r="D177" s="269" t="s">
        <v>209</v>
      </c>
      <c r="E177" s="270" t="s">
        <v>289</v>
      </c>
      <c r="F177" s="271" t="s">
        <v>290</v>
      </c>
      <c r="G177" s="272" t="s">
        <v>269</v>
      </c>
      <c r="H177" s="273">
        <v>8.2400000000000002</v>
      </c>
      <c r="I177" s="274"/>
      <c r="J177" s="275">
        <f>ROUND(I177*H177,2)</f>
        <v>0</v>
      </c>
      <c r="K177" s="271" t="s">
        <v>180</v>
      </c>
      <c r="L177" s="276"/>
      <c r="M177" s="277" t="s">
        <v>1</v>
      </c>
      <c r="N177" s="278" t="s">
        <v>40</v>
      </c>
      <c r="O177" s="91"/>
      <c r="P177" s="227">
        <f>O177*H177</f>
        <v>0</v>
      </c>
      <c r="Q177" s="227">
        <v>0.125</v>
      </c>
      <c r="R177" s="227">
        <f>Q177*H177</f>
        <v>1.03</v>
      </c>
      <c r="S177" s="227">
        <v>0</v>
      </c>
      <c r="T177" s="228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29" t="s">
        <v>156</v>
      </c>
      <c r="AT177" s="229" t="s">
        <v>209</v>
      </c>
      <c r="AU177" s="229" t="s">
        <v>85</v>
      </c>
      <c r="AY177" s="17" t="s">
        <v>121</v>
      </c>
      <c r="BE177" s="230">
        <f>IF(N177="základní",J177,0)</f>
        <v>0</v>
      </c>
      <c r="BF177" s="230">
        <f>IF(N177="snížená",J177,0)</f>
        <v>0</v>
      </c>
      <c r="BG177" s="230">
        <f>IF(N177="zákl. přenesená",J177,0)</f>
        <v>0</v>
      </c>
      <c r="BH177" s="230">
        <f>IF(N177="sníž. přenesená",J177,0)</f>
        <v>0</v>
      </c>
      <c r="BI177" s="230">
        <f>IF(N177="nulová",J177,0)</f>
        <v>0</v>
      </c>
      <c r="BJ177" s="17" t="s">
        <v>83</v>
      </c>
      <c r="BK177" s="230">
        <f>ROUND(I177*H177,2)</f>
        <v>0</v>
      </c>
      <c r="BL177" s="17" t="s">
        <v>140</v>
      </c>
      <c r="BM177" s="229" t="s">
        <v>291</v>
      </c>
    </row>
    <row r="178" s="13" customFormat="1">
      <c r="A178" s="13"/>
      <c r="B178" s="231"/>
      <c r="C178" s="232"/>
      <c r="D178" s="233" t="s">
        <v>154</v>
      </c>
      <c r="E178" s="234" t="s">
        <v>1</v>
      </c>
      <c r="F178" s="235" t="s">
        <v>292</v>
      </c>
      <c r="G178" s="232"/>
      <c r="H178" s="236">
        <v>8.2400000000000002</v>
      </c>
      <c r="I178" s="237"/>
      <c r="J178" s="232"/>
      <c r="K178" s="232"/>
      <c r="L178" s="238"/>
      <c r="M178" s="239"/>
      <c r="N178" s="240"/>
      <c r="O178" s="240"/>
      <c r="P178" s="240"/>
      <c r="Q178" s="240"/>
      <c r="R178" s="240"/>
      <c r="S178" s="240"/>
      <c r="T178" s="241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2" t="s">
        <v>154</v>
      </c>
      <c r="AU178" s="242" t="s">
        <v>85</v>
      </c>
      <c r="AV178" s="13" t="s">
        <v>85</v>
      </c>
      <c r="AW178" s="13" t="s">
        <v>31</v>
      </c>
      <c r="AX178" s="13" t="s">
        <v>83</v>
      </c>
      <c r="AY178" s="242" t="s">
        <v>121</v>
      </c>
    </row>
    <row r="179" s="2" customFormat="1" ht="16.5" customHeight="1">
      <c r="A179" s="38"/>
      <c r="B179" s="39"/>
      <c r="C179" s="269" t="s">
        <v>293</v>
      </c>
      <c r="D179" s="269" t="s">
        <v>209</v>
      </c>
      <c r="E179" s="270" t="s">
        <v>294</v>
      </c>
      <c r="F179" s="271" t="s">
        <v>295</v>
      </c>
      <c r="G179" s="272" t="s">
        <v>269</v>
      </c>
      <c r="H179" s="273">
        <v>13.081</v>
      </c>
      <c r="I179" s="274"/>
      <c r="J179" s="275">
        <f>ROUND(I179*H179,2)</f>
        <v>0</v>
      </c>
      <c r="K179" s="271" t="s">
        <v>180</v>
      </c>
      <c r="L179" s="276"/>
      <c r="M179" s="277" t="s">
        <v>1</v>
      </c>
      <c r="N179" s="278" t="s">
        <v>40</v>
      </c>
      <c r="O179" s="91"/>
      <c r="P179" s="227">
        <f>O179*H179</f>
        <v>0</v>
      </c>
      <c r="Q179" s="227">
        <v>0.125</v>
      </c>
      <c r="R179" s="227">
        <f>Q179*H179</f>
        <v>1.6351249999999999</v>
      </c>
      <c r="S179" s="227">
        <v>0</v>
      </c>
      <c r="T179" s="228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29" t="s">
        <v>156</v>
      </c>
      <c r="AT179" s="229" t="s">
        <v>209</v>
      </c>
      <c r="AU179" s="229" t="s">
        <v>85</v>
      </c>
      <c r="AY179" s="17" t="s">
        <v>121</v>
      </c>
      <c r="BE179" s="230">
        <f>IF(N179="základní",J179,0)</f>
        <v>0</v>
      </c>
      <c r="BF179" s="230">
        <f>IF(N179="snížená",J179,0)</f>
        <v>0</v>
      </c>
      <c r="BG179" s="230">
        <f>IF(N179="zákl. přenesená",J179,0)</f>
        <v>0</v>
      </c>
      <c r="BH179" s="230">
        <f>IF(N179="sníž. přenesená",J179,0)</f>
        <v>0</v>
      </c>
      <c r="BI179" s="230">
        <f>IF(N179="nulová",J179,0)</f>
        <v>0</v>
      </c>
      <c r="BJ179" s="17" t="s">
        <v>83</v>
      </c>
      <c r="BK179" s="230">
        <f>ROUND(I179*H179,2)</f>
        <v>0</v>
      </c>
      <c r="BL179" s="17" t="s">
        <v>140</v>
      </c>
      <c r="BM179" s="229" t="s">
        <v>296</v>
      </c>
    </row>
    <row r="180" s="2" customFormat="1">
      <c r="A180" s="38"/>
      <c r="B180" s="39"/>
      <c r="C180" s="40"/>
      <c r="D180" s="233" t="s">
        <v>285</v>
      </c>
      <c r="E180" s="40"/>
      <c r="F180" s="279" t="s">
        <v>297</v>
      </c>
      <c r="G180" s="40"/>
      <c r="H180" s="40"/>
      <c r="I180" s="280"/>
      <c r="J180" s="40"/>
      <c r="K180" s="40"/>
      <c r="L180" s="44"/>
      <c r="M180" s="281"/>
      <c r="N180" s="282"/>
      <c r="O180" s="91"/>
      <c r="P180" s="91"/>
      <c r="Q180" s="91"/>
      <c r="R180" s="91"/>
      <c r="S180" s="91"/>
      <c r="T180" s="92"/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T180" s="17" t="s">
        <v>285</v>
      </c>
      <c r="AU180" s="17" t="s">
        <v>85</v>
      </c>
    </row>
    <row r="181" s="13" customFormat="1">
      <c r="A181" s="13"/>
      <c r="B181" s="231"/>
      <c r="C181" s="232"/>
      <c r="D181" s="233" t="s">
        <v>154</v>
      </c>
      <c r="E181" s="234" t="s">
        <v>1</v>
      </c>
      <c r="F181" s="235" t="s">
        <v>298</v>
      </c>
      <c r="G181" s="232"/>
      <c r="H181" s="236">
        <v>13.081</v>
      </c>
      <c r="I181" s="237"/>
      <c r="J181" s="232"/>
      <c r="K181" s="232"/>
      <c r="L181" s="238"/>
      <c r="M181" s="239"/>
      <c r="N181" s="240"/>
      <c r="O181" s="240"/>
      <c r="P181" s="240"/>
      <c r="Q181" s="240"/>
      <c r="R181" s="240"/>
      <c r="S181" s="240"/>
      <c r="T181" s="241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2" t="s">
        <v>154</v>
      </c>
      <c r="AU181" s="242" t="s">
        <v>85</v>
      </c>
      <c r="AV181" s="13" t="s">
        <v>85</v>
      </c>
      <c r="AW181" s="13" t="s">
        <v>31</v>
      </c>
      <c r="AX181" s="13" t="s">
        <v>83</v>
      </c>
      <c r="AY181" s="242" t="s">
        <v>121</v>
      </c>
    </row>
    <row r="182" s="2" customFormat="1">
      <c r="A182" s="38"/>
      <c r="B182" s="39"/>
      <c r="C182" s="218" t="s">
        <v>299</v>
      </c>
      <c r="D182" s="218" t="s">
        <v>124</v>
      </c>
      <c r="E182" s="219" t="s">
        <v>300</v>
      </c>
      <c r="F182" s="220" t="s">
        <v>301</v>
      </c>
      <c r="G182" s="221" t="s">
        <v>302</v>
      </c>
      <c r="H182" s="222">
        <v>0.97799999999999998</v>
      </c>
      <c r="I182" s="223"/>
      <c r="J182" s="224">
        <f>ROUND(I182*H182,2)</f>
        <v>0</v>
      </c>
      <c r="K182" s="220" t="s">
        <v>180</v>
      </c>
      <c r="L182" s="44"/>
      <c r="M182" s="225" t="s">
        <v>1</v>
      </c>
      <c r="N182" s="226" t="s">
        <v>40</v>
      </c>
      <c r="O182" s="91"/>
      <c r="P182" s="227">
        <f>O182*H182</f>
        <v>0</v>
      </c>
      <c r="Q182" s="227">
        <v>2.2563399999999998</v>
      </c>
      <c r="R182" s="227">
        <f>Q182*H182</f>
        <v>2.2067005199999996</v>
      </c>
      <c r="S182" s="227">
        <v>0</v>
      </c>
      <c r="T182" s="228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29" t="s">
        <v>140</v>
      </c>
      <c r="AT182" s="229" t="s">
        <v>124</v>
      </c>
      <c r="AU182" s="229" t="s">
        <v>85</v>
      </c>
      <c r="AY182" s="17" t="s">
        <v>121</v>
      </c>
      <c r="BE182" s="230">
        <f>IF(N182="základní",J182,0)</f>
        <v>0</v>
      </c>
      <c r="BF182" s="230">
        <f>IF(N182="snížená",J182,0)</f>
        <v>0</v>
      </c>
      <c r="BG182" s="230">
        <f>IF(N182="zákl. přenesená",J182,0)</f>
        <v>0</v>
      </c>
      <c r="BH182" s="230">
        <f>IF(N182="sníž. přenesená",J182,0)</f>
        <v>0</v>
      </c>
      <c r="BI182" s="230">
        <f>IF(N182="nulová",J182,0)</f>
        <v>0</v>
      </c>
      <c r="BJ182" s="17" t="s">
        <v>83</v>
      </c>
      <c r="BK182" s="230">
        <f>ROUND(I182*H182,2)</f>
        <v>0</v>
      </c>
      <c r="BL182" s="17" t="s">
        <v>140</v>
      </c>
      <c r="BM182" s="229" t="s">
        <v>303</v>
      </c>
    </row>
    <row r="183" s="13" customFormat="1">
      <c r="A183" s="13"/>
      <c r="B183" s="231"/>
      <c r="C183" s="232"/>
      <c r="D183" s="233" t="s">
        <v>154</v>
      </c>
      <c r="E183" s="234" t="s">
        <v>1</v>
      </c>
      <c r="F183" s="235" t="s">
        <v>304</v>
      </c>
      <c r="G183" s="232"/>
      <c r="H183" s="236">
        <v>0.89400000000000002</v>
      </c>
      <c r="I183" s="237"/>
      <c r="J183" s="232"/>
      <c r="K183" s="232"/>
      <c r="L183" s="238"/>
      <c r="M183" s="239"/>
      <c r="N183" s="240"/>
      <c r="O183" s="240"/>
      <c r="P183" s="240"/>
      <c r="Q183" s="240"/>
      <c r="R183" s="240"/>
      <c r="S183" s="240"/>
      <c r="T183" s="241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2" t="s">
        <v>154</v>
      </c>
      <c r="AU183" s="242" t="s">
        <v>85</v>
      </c>
      <c r="AV183" s="13" t="s">
        <v>85</v>
      </c>
      <c r="AW183" s="13" t="s">
        <v>31</v>
      </c>
      <c r="AX183" s="13" t="s">
        <v>75</v>
      </c>
      <c r="AY183" s="242" t="s">
        <v>121</v>
      </c>
    </row>
    <row r="184" s="13" customFormat="1">
      <c r="A184" s="13"/>
      <c r="B184" s="231"/>
      <c r="C184" s="232"/>
      <c r="D184" s="233" t="s">
        <v>154</v>
      </c>
      <c r="E184" s="234" t="s">
        <v>1</v>
      </c>
      <c r="F184" s="235" t="s">
        <v>305</v>
      </c>
      <c r="G184" s="232"/>
      <c r="H184" s="236">
        <v>0.084000000000000005</v>
      </c>
      <c r="I184" s="237"/>
      <c r="J184" s="232"/>
      <c r="K184" s="232"/>
      <c r="L184" s="238"/>
      <c r="M184" s="239"/>
      <c r="N184" s="240"/>
      <c r="O184" s="240"/>
      <c r="P184" s="240"/>
      <c r="Q184" s="240"/>
      <c r="R184" s="240"/>
      <c r="S184" s="240"/>
      <c r="T184" s="241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42" t="s">
        <v>154</v>
      </c>
      <c r="AU184" s="242" t="s">
        <v>85</v>
      </c>
      <c r="AV184" s="13" t="s">
        <v>85</v>
      </c>
      <c r="AW184" s="13" t="s">
        <v>31</v>
      </c>
      <c r="AX184" s="13" t="s">
        <v>75</v>
      </c>
      <c r="AY184" s="242" t="s">
        <v>121</v>
      </c>
    </row>
    <row r="185" s="15" customFormat="1">
      <c r="A185" s="15"/>
      <c r="B185" s="258"/>
      <c r="C185" s="259"/>
      <c r="D185" s="233" t="s">
        <v>154</v>
      </c>
      <c r="E185" s="260" t="s">
        <v>1</v>
      </c>
      <c r="F185" s="261" t="s">
        <v>208</v>
      </c>
      <c r="G185" s="259"/>
      <c r="H185" s="262">
        <v>0.97799999999999998</v>
      </c>
      <c r="I185" s="263"/>
      <c r="J185" s="259"/>
      <c r="K185" s="259"/>
      <c r="L185" s="264"/>
      <c r="M185" s="265"/>
      <c r="N185" s="266"/>
      <c r="O185" s="266"/>
      <c r="P185" s="266"/>
      <c r="Q185" s="266"/>
      <c r="R185" s="266"/>
      <c r="S185" s="266"/>
      <c r="T185" s="267"/>
      <c r="U185" s="15"/>
      <c r="V185" s="15"/>
      <c r="W185" s="15"/>
      <c r="X185" s="15"/>
      <c r="Y185" s="15"/>
      <c r="Z185" s="15"/>
      <c r="AA185" s="15"/>
      <c r="AB185" s="15"/>
      <c r="AC185" s="15"/>
      <c r="AD185" s="15"/>
      <c r="AE185" s="15"/>
      <c r="AT185" s="268" t="s">
        <v>154</v>
      </c>
      <c r="AU185" s="268" t="s">
        <v>85</v>
      </c>
      <c r="AV185" s="15" t="s">
        <v>140</v>
      </c>
      <c r="AW185" s="15" t="s">
        <v>31</v>
      </c>
      <c r="AX185" s="15" t="s">
        <v>83</v>
      </c>
      <c r="AY185" s="268" t="s">
        <v>121</v>
      </c>
    </row>
    <row r="186" s="2" customFormat="1">
      <c r="A186" s="38"/>
      <c r="B186" s="39"/>
      <c r="C186" s="218" t="s">
        <v>306</v>
      </c>
      <c r="D186" s="218" t="s">
        <v>124</v>
      </c>
      <c r="E186" s="219" t="s">
        <v>307</v>
      </c>
      <c r="F186" s="220" t="s">
        <v>308</v>
      </c>
      <c r="G186" s="221" t="s">
        <v>269</v>
      </c>
      <c r="H186" s="222">
        <v>28</v>
      </c>
      <c r="I186" s="223"/>
      <c r="J186" s="224">
        <f>ROUND(I186*H186,2)</f>
        <v>0</v>
      </c>
      <c r="K186" s="220" t="s">
        <v>180</v>
      </c>
      <c r="L186" s="44"/>
      <c r="M186" s="225" t="s">
        <v>1</v>
      </c>
      <c r="N186" s="226" t="s">
        <v>40</v>
      </c>
      <c r="O186" s="91"/>
      <c r="P186" s="227">
        <f>O186*H186</f>
        <v>0</v>
      </c>
      <c r="Q186" s="227">
        <v>0</v>
      </c>
      <c r="R186" s="227">
        <f>Q186*H186</f>
        <v>0</v>
      </c>
      <c r="S186" s="227">
        <v>0</v>
      </c>
      <c r="T186" s="228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29" t="s">
        <v>140</v>
      </c>
      <c r="AT186" s="229" t="s">
        <v>124</v>
      </c>
      <c r="AU186" s="229" t="s">
        <v>85</v>
      </c>
      <c r="AY186" s="17" t="s">
        <v>121</v>
      </c>
      <c r="BE186" s="230">
        <f>IF(N186="základní",J186,0)</f>
        <v>0</v>
      </c>
      <c r="BF186" s="230">
        <f>IF(N186="snížená",J186,0)</f>
        <v>0</v>
      </c>
      <c r="BG186" s="230">
        <f>IF(N186="zákl. přenesená",J186,0)</f>
        <v>0</v>
      </c>
      <c r="BH186" s="230">
        <f>IF(N186="sníž. přenesená",J186,0)</f>
        <v>0</v>
      </c>
      <c r="BI186" s="230">
        <f>IF(N186="nulová",J186,0)</f>
        <v>0</v>
      </c>
      <c r="BJ186" s="17" t="s">
        <v>83</v>
      </c>
      <c r="BK186" s="230">
        <f>ROUND(I186*H186,2)</f>
        <v>0</v>
      </c>
      <c r="BL186" s="17" t="s">
        <v>140</v>
      </c>
      <c r="BM186" s="229" t="s">
        <v>309</v>
      </c>
    </row>
    <row r="187" s="2" customFormat="1">
      <c r="A187" s="38"/>
      <c r="B187" s="39"/>
      <c r="C187" s="218" t="s">
        <v>310</v>
      </c>
      <c r="D187" s="218" t="s">
        <v>124</v>
      </c>
      <c r="E187" s="219" t="s">
        <v>311</v>
      </c>
      <c r="F187" s="220" t="s">
        <v>312</v>
      </c>
      <c r="G187" s="221" t="s">
        <v>269</v>
      </c>
      <c r="H187" s="222">
        <v>28</v>
      </c>
      <c r="I187" s="223"/>
      <c r="J187" s="224">
        <f>ROUND(I187*H187,2)</f>
        <v>0</v>
      </c>
      <c r="K187" s="220" t="s">
        <v>180</v>
      </c>
      <c r="L187" s="44"/>
      <c r="M187" s="225" t="s">
        <v>1</v>
      </c>
      <c r="N187" s="226" t="s">
        <v>40</v>
      </c>
      <c r="O187" s="91"/>
      <c r="P187" s="227">
        <f>O187*H187</f>
        <v>0</v>
      </c>
      <c r="Q187" s="227">
        <v>0.00018000000000000001</v>
      </c>
      <c r="R187" s="227">
        <f>Q187*H187</f>
        <v>0.0050400000000000002</v>
      </c>
      <c r="S187" s="227">
        <v>0</v>
      </c>
      <c r="T187" s="228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229" t="s">
        <v>140</v>
      </c>
      <c r="AT187" s="229" t="s">
        <v>124</v>
      </c>
      <c r="AU187" s="229" t="s">
        <v>85</v>
      </c>
      <c r="AY187" s="17" t="s">
        <v>121</v>
      </c>
      <c r="BE187" s="230">
        <f>IF(N187="základní",J187,0)</f>
        <v>0</v>
      </c>
      <c r="BF187" s="230">
        <f>IF(N187="snížená",J187,0)</f>
        <v>0</v>
      </c>
      <c r="BG187" s="230">
        <f>IF(N187="zákl. přenesená",J187,0)</f>
        <v>0</v>
      </c>
      <c r="BH187" s="230">
        <f>IF(N187="sníž. přenesená",J187,0)</f>
        <v>0</v>
      </c>
      <c r="BI187" s="230">
        <f>IF(N187="nulová",J187,0)</f>
        <v>0</v>
      </c>
      <c r="BJ187" s="17" t="s">
        <v>83</v>
      </c>
      <c r="BK187" s="230">
        <f>ROUND(I187*H187,2)</f>
        <v>0</v>
      </c>
      <c r="BL187" s="17" t="s">
        <v>140</v>
      </c>
      <c r="BM187" s="229" t="s">
        <v>313</v>
      </c>
    </row>
    <row r="188" s="2" customFormat="1" ht="21.75" customHeight="1">
      <c r="A188" s="38"/>
      <c r="B188" s="39"/>
      <c r="C188" s="218" t="s">
        <v>314</v>
      </c>
      <c r="D188" s="218" t="s">
        <v>124</v>
      </c>
      <c r="E188" s="219" t="s">
        <v>315</v>
      </c>
      <c r="F188" s="220" t="s">
        <v>316</v>
      </c>
      <c r="G188" s="221" t="s">
        <v>269</v>
      </c>
      <c r="H188" s="222">
        <v>28</v>
      </c>
      <c r="I188" s="223"/>
      <c r="J188" s="224">
        <f>ROUND(I188*H188,2)</f>
        <v>0</v>
      </c>
      <c r="K188" s="220" t="s">
        <v>180</v>
      </c>
      <c r="L188" s="44"/>
      <c r="M188" s="225" t="s">
        <v>1</v>
      </c>
      <c r="N188" s="226" t="s">
        <v>40</v>
      </c>
      <c r="O188" s="91"/>
      <c r="P188" s="227">
        <f>O188*H188</f>
        <v>0</v>
      </c>
      <c r="Q188" s="227">
        <v>0</v>
      </c>
      <c r="R188" s="227">
        <f>Q188*H188</f>
        <v>0</v>
      </c>
      <c r="S188" s="227">
        <v>0</v>
      </c>
      <c r="T188" s="228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29" t="s">
        <v>140</v>
      </c>
      <c r="AT188" s="229" t="s">
        <v>124</v>
      </c>
      <c r="AU188" s="229" t="s">
        <v>85</v>
      </c>
      <c r="AY188" s="17" t="s">
        <v>121</v>
      </c>
      <c r="BE188" s="230">
        <f>IF(N188="základní",J188,0)</f>
        <v>0</v>
      </c>
      <c r="BF188" s="230">
        <f>IF(N188="snížená",J188,0)</f>
        <v>0</v>
      </c>
      <c r="BG188" s="230">
        <f>IF(N188="zákl. přenesená",J188,0)</f>
        <v>0</v>
      </c>
      <c r="BH188" s="230">
        <f>IF(N188="sníž. přenesená",J188,0)</f>
        <v>0</v>
      </c>
      <c r="BI188" s="230">
        <f>IF(N188="nulová",J188,0)</f>
        <v>0</v>
      </c>
      <c r="BJ188" s="17" t="s">
        <v>83</v>
      </c>
      <c r="BK188" s="230">
        <f>ROUND(I188*H188,2)</f>
        <v>0</v>
      </c>
      <c r="BL188" s="17" t="s">
        <v>140</v>
      </c>
      <c r="BM188" s="229" t="s">
        <v>317</v>
      </c>
    </row>
    <row r="189" s="13" customFormat="1">
      <c r="A189" s="13"/>
      <c r="B189" s="231"/>
      <c r="C189" s="232"/>
      <c r="D189" s="233" t="s">
        <v>154</v>
      </c>
      <c r="E189" s="234" t="s">
        <v>1</v>
      </c>
      <c r="F189" s="235" t="s">
        <v>318</v>
      </c>
      <c r="G189" s="232"/>
      <c r="H189" s="236">
        <v>28</v>
      </c>
      <c r="I189" s="237"/>
      <c r="J189" s="232"/>
      <c r="K189" s="232"/>
      <c r="L189" s="238"/>
      <c r="M189" s="239"/>
      <c r="N189" s="240"/>
      <c r="O189" s="240"/>
      <c r="P189" s="240"/>
      <c r="Q189" s="240"/>
      <c r="R189" s="240"/>
      <c r="S189" s="240"/>
      <c r="T189" s="241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42" t="s">
        <v>154</v>
      </c>
      <c r="AU189" s="242" t="s">
        <v>85</v>
      </c>
      <c r="AV189" s="13" t="s">
        <v>85</v>
      </c>
      <c r="AW189" s="13" t="s">
        <v>31</v>
      </c>
      <c r="AX189" s="13" t="s">
        <v>83</v>
      </c>
      <c r="AY189" s="242" t="s">
        <v>121</v>
      </c>
    </row>
    <row r="190" s="2" customFormat="1">
      <c r="A190" s="38"/>
      <c r="B190" s="39"/>
      <c r="C190" s="218" t="s">
        <v>319</v>
      </c>
      <c r="D190" s="218" t="s">
        <v>124</v>
      </c>
      <c r="E190" s="219" t="s">
        <v>320</v>
      </c>
      <c r="F190" s="220" t="s">
        <v>321</v>
      </c>
      <c r="G190" s="221" t="s">
        <v>179</v>
      </c>
      <c r="H190" s="222">
        <v>40.799999999999997</v>
      </c>
      <c r="I190" s="223"/>
      <c r="J190" s="224">
        <f>ROUND(I190*H190,2)</f>
        <v>0</v>
      </c>
      <c r="K190" s="220" t="s">
        <v>180</v>
      </c>
      <c r="L190" s="44"/>
      <c r="M190" s="225" t="s">
        <v>1</v>
      </c>
      <c r="N190" s="226" t="s">
        <v>40</v>
      </c>
      <c r="O190" s="91"/>
      <c r="P190" s="227">
        <f>O190*H190</f>
        <v>0</v>
      </c>
      <c r="Q190" s="227">
        <v>0</v>
      </c>
      <c r="R190" s="227">
        <f>Q190*H190</f>
        <v>0</v>
      </c>
      <c r="S190" s="227">
        <v>0</v>
      </c>
      <c r="T190" s="228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29" t="s">
        <v>140</v>
      </c>
      <c r="AT190" s="229" t="s">
        <v>124</v>
      </c>
      <c r="AU190" s="229" t="s">
        <v>85</v>
      </c>
      <c r="AY190" s="17" t="s">
        <v>121</v>
      </c>
      <c r="BE190" s="230">
        <f>IF(N190="základní",J190,0)</f>
        <v>0</v>
      </c>
      <c r="BF190" s="230">
        <f>IF(N190="snížená",J190,0)</f>
        <v>0</v>
      </c>
      <c r="BG190" s="230">
        <f>IF(N190="zákl. přenesená",J190,0)</f>
        <v>0</v>
      </c>
      <c r="BH190" s="230">
        <f>IF(N190="sníž. přenesená",J190,0)</f>
        <v>0</v>
      </c>
      <c r="BI190" s="230">
        <f>IF(N190="nulová",J190,0)</f>
        <v>0</v>
      </c>
      <c r="BJ190" s="17" t="s">
        <v>83</v>
      </c>
      <c r="BK190" s="230">
        <f>ROUND(I190*H190,2)</f>
        <v>0</v>
      </c>
      <c r="BL190" s="17" t="s">
        <v>140</v>
      </c>
      <c r="BM190" s="229" t="s">
        <v>322</v>
      </c>
    </row>
    <row r="191" s="13" customFormat="1">
      <c r="A191" s="13"/>
      <c r="B191" s="231"/>
      <c r="C191" s="232"/>
      <c r="D191" s="233" t="s">
        <v>154</v>
      </c>
      <c r="E191" s="234" t="s">
        <v>1</v>
      </c>
      <c r="F191" s="235" t="s">
        <v>323</v>
      </c>
      <c r="G191" s="232"/>
      <c r="H191" s="236">
        <v>40.799999999999997</v>
      </c>
      <c r="I191" s="237"/>
      <c r="J191" s="232"/>
      <c r="K191" s="232"/>
      <c r="L191" s="238"/>
      <c r="M191" s="239"/>
      <c r="N191" s="240"/>
      <c r="O191" s="240"/>
      <c r="P191" s="240"/>
      <c r="Q191" s="240"/>
      <c r="R191" s="240"/>
      <c r="S191" s="240"/>
      <c r="T191" s="241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2" t="s">
        <v>154</v>
      </c>
      <c r="AU191" s="242" t="s">
        <v>85</v>
      </c>
      <c r="AV191" s="13" t="s">
        <v>85</v>
      </c>
      <c r="AW191" s="13" t="s">
        <v>31</v>
      </c>
      <c r="AX191" s="13" t="s">
        <v>83</v>
      </c>
      <c r="AY191" s="242" t="s">
        <v>121</v>
      </c>
    </row>
    <row r="192" s="12" customFormat="1" ht="22.8" customHeight="1">
      <c r="A192" s="12"/>
      <c r="B192" s="202"/>
      <c r="C192" s="203"/>
      <c r="D192" s="204" t="s">
        <v>74</v>
      </c>
      <c r="E192" s="216" t="s">
        <v>324</v>
      </c>
      <c r="F192" s="216" t="s">
        <v>325</v>
      </c>
      <c r="G192" s="203"/>
      <c r="H192" s="203"/>
      <c r="I192" s="206"/>
      <c r="J192" s="217">
        <f>BK192</f>
        <v>0</v>
      </c>
      <c r="K192" s="203"/>
      <c r="L192" s="208"/>
      <c r="M192" s="209"/>
      <c r="N192" s="210"/>
      <c r="O192" s="210"/>
      <c r="P192" s="211">
        <f>SUM(P193:P212)</f>
        <v>0</v>
      </c>
      <c r="Q192" s="210"/>
      <c r="R192" s="211">
        <f>SUM(R193:R212)</f>
        <v>0</v>
      </c>
      <c r="S192" s="210"/>
      <c r="T192" s="212">
        <f>SUM(T193:T212)</f>
        <v>0</v>
      </c>
      <c r="U192" s="12"/>
      <c r="V192" s="12"/>
      <c r="W192" s="12"/>
      <c r="X192" s="12"/>
      <c r="Y192" s="12"/>
      <c r="Z192" s="12"/>
      <c r="AA192" s="12"/>
      <c r="AB192" s="12"/>
      <c r="AC192" s="12"/>
      <c r="AD192" s="12"/>
      <c r="AE192" s="12"/>
      <c r="AR192" s="213" t="s">
        <v>83</v>
      </c>
      <c r="AT192" s="214" t="s">
        <v>74</v>
      </c>
      <c r="AU192" s="214" t="s">
        <v>83</v>
      </c>
      <c r="AY192" s="213" t="s">
        <v>121</v>
      </c>
      <c r="BK192" s="215">
        <f>SUM(BK193:BK212)</f>
        <v>0</v>
      </c>
    </row>
    <row r="193" s="2" customFormat="1">
      <c r="A193" s="38"/>
      <c r="B193" s="39"/>
      <c r="C193" s="218" t="s">
        <v>326</v>
      </c>
      <c r="D193" s="218" t="s">
        <v>124</v>
      </c>
      <c r="E193" s="219" t="s">
        <v>327</v>
      </c>
      <c r="F193" s="220" t="s">
        <v>328</v>
      </c>
      <c r="G193" s="221" t="s">
        <v>329</v>
      </c>
      <c r="H193" s="222">
        <v>18.559999999999999</v>
      </c>
      <c r="I193" s="223"/>
      <c r="J193" s="224">
        <f>ROUND(I193*H193,2)</f>
        <v>0</v>
      </c>
      <c r="K193" s="220" t="s">
        <v>180</v>
      </c>
      <c r="L193" s="44"/>
      <c r="M193" s="225" t="s">
        <v>1</v>
      </c>
      <c r="N193" s="226" t="s">
        <v>40</v>
      </c>
      <c r="O193" s="91"/>
      <c r="P193" s="227">
        <f>O193*H193</f>
        <v>0</v>
      </c>
      <c r="Q193" s="227">
        <v>0</v>
      </c>
      <c r="R193" s="227">
        <f>Q193*H193</f>
        <v>0</v>
      </c>
      <c r="S193" s="227">
        <v>0</v>
      </c>
      <c r="T193" s="228">
        <f>S193*H193</f>
        <v>0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229" t="s">
        <v>140</v>
      </c>
      <c r="AT193" s="229" t="s">
        <v>124</v>
      </c>
      <c r="AU193" s="229" t="s">
        <v>85</v>
      </c>
      <c r="AY193" s="17" t="s">
        <v>121</v>
      </c>
      <c r="BE193" s="230">
        <f>IF(N193="základní",J193,0)</f>
        <v>0</v>
      </c>
      <c r="BF193" s="230">
        <f>IF(N193="snížená",J193,0)</f>
        <v>0</v>
      </c>
      <c r="BG193" s="230">
        <f>IF(N193="zákl. přenesená",J193,0)</f>
        <v>0</v>
      </c>
      <c r="BH193" s="230">
        <f>IF(N193="sníž. přenesená",J193,0)</f>
        <v>0</v>
      </c>
      <c r="BI193" s="230">
        <f>IF(N193="nulová",J193,0)</f>
        <v>0</v>
      </c>
      <c r="BJ193" s="17" t="s">
        <v>83</v>
      </c>
      <c r="BK193" s="230">
        <f>ROUND(I193*H193,2)</f>
        <v>0</v>
      </c>
      <c r="BL193" s="17" t="s">
        <v>140</v>
      </c>
      <c r="BM193" s="229" t="s">
        <v>330</v>
      </c>
    </row>
    <row r="194" s="13" customFormat="1">
      <c r="A194" s="13"/>
      <c r="B194" s="231"/>
      <c r="C194" s="232"/>
      <c r="D194" s="233" t="s">
        <v>154</v>
      </c>
      <c r="E194" s="234" t="s">
        <v>1</v>
      </c>
      <c r="F194" s="235" t="s">
        <v>331</v>
      </c>
      <c r="G194" s="232"/>
      <c r="H194" s="236">
        <v>9.8599999999999994</v>
      </c>
      <c r="I194" s="237"/>
      <c r="J194" s="232"/>
      <c r="K194" s="232"/>
      <c r="L194" s="238"/>
      <c r="M194" s="239"/>
      <c r="N194" s="240"/>
      <c r="O194" s="240"/>
      <c r="P194" s="240"/>
      <c r="Q194" s="240"/>
      <c r="R194" s="240"/>
      <c r="S194" s="240"/>
      <c r="T194" s="241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42" t="s">
        <v>154</v>
      </c>
      <c r="AU194" s="242" t="s">
        <v>85</v>
      </c>
      <c r="AV194" s="13" t="s">
        <v>85</v>
      </c>
      <c r="AW194" s="13" t="s">
        <v>31</v>
      </c>
      <c r="AX194" s="13" t="s">
        <v>75</v>
      </c>
      <c r="AY194" s="242" t="s">
        <v>121</v>
      </c>
    </row>
    <row r="195" s="13" customFormat="1">
      <c r="A195" s="13"/>
      <c r="B195" s="231"/>
      <c r="C195" s="232"/>
      <c r="D195" s="233" t="s">
        <v>154</v>
      </c>
      <c r="E195" s="234" t="s">
        <v>1</v>
      </c>
      <c r="F195" s="235" t="s">
        <v>332</v>
      </c>
      <c r="G195" s="232"/>
      <c r="H195" s="236">
        <v>8.6999999999999993</v>
      </c>
      <c r="I195" s="237"/>
      <c r="J195" s="232"/>
      <c r="K195" s="232"/>
      <c r="L195" s="238"/>
      <c r="M195" s="239"/>
      <c r="N195" s="240"/>
      <c r="O195" s="240"/>
      <c r="P195" s="240"/>
      <c r="Q195" s="240"/>
      <c r="R195" s="240"/>
      <c r="S195" s="240"/>
      <c r="T195" s="241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42" t="s">
        <v>154</v>
      </c>
      <c r="AU195" s="242" t="s">
        <v>85</v>
      </c>
      <c r="AV195" s="13" t="s">
        <v>85</v>
      </c>
      <c r="AW195" s="13" t="s">
        <v>31</v>
      </c>
      <c r="AX195" s="13" t="s">
        <v>75</v>
      </c>
      <c r="AY195" s="242" t="s">
        <v>121</v>
      </c>
    </row>
    <row r="196" s="15" customFormat="1">
      <c r="A196" s="15"/>
      <c r="B196" s="258"/>
      <c r="C196" s="259"/>
      <c r="D196" s="233" t="s">
        <v>154</v>
      </c>
      <c r="E196" s="260" t="s">
        <v>1</v>
      </c>
      <c r="F196" s="261" t="s">
        <v>208</v>
      </c>
      <c r="G196" s="259"/>
      <c r="H196" s="262">
        <v>18.559999999999999</v>
      </c>
      <c r="I196" s="263"/>
      <c r="J196" s="259"/>
      <c r="K196" s="259"/>
      <c r="L196" s="264"/>
      <c r="M196" s="265"/>
      <c r="N196" s="266"/>
      <c r="O196" s="266"/>
      <c r="P196" s="266"/>
      <c r="Q196" s="266"/>
      <c r="R196" s="266"/>
      <c r="S196" s="266"/>
      <c r="T196" s="267"/>
      <c r="U196" s="15"/>
      <c r="V196" s="15"/>
      <c r="W196" s="15"/>
      <c r="X196" s="15"/>
      <c r="Y196" s="15"/>
      <c r="Z196" s="15"/>
      <c r="AA196" s="15"/>
      <c r="AB196" s="15"/>
      <c r="AC196" s="15"/>
      <c r="AD196" s="15"/>
      <c r="AE196" s="15"/>
      <c r="AT196" s="268" t="s">
        <v>154</v>
      </c>
      <c r="AU196" s="268" t="s">
        <v>85</v>
      </c>
      <c r="AV196" s="15" t="s">
        <v>140</v>
      </c>
      <c r="AW196" s="15" t="s">
        <v>31</v>
      </c>
      <c r="AX196" s="15" t="s">
        <v>83</v>
      </c>
      <c r="AY196" s="268" t="s">
        <v>121</v>
      </c>
    </row>
    <row r="197" s="2" customFormat="1" ht="16.5" customHeight="1">
      <c r="A197" s="38"/>
      <c r="B197" s="39"/>
      <c r="C197" s="218" t="s">
        <v>333</v>
      </c>
      <c r="D197" s="218" t="s">
        <v>124</v>
      </c>
      <c r="E197" s="219" t="s">
        <v>334</v>
      </c>
      <c r="F197" s="220" t="s">
        <v>335</v>
      </c>
      <c r="G197" s="221" t="s">
        <v>329</v>
      </c>
      <c r="H197" s="222">
        <v>128.18000000000001</v>
      </c>
      <c r="I197" s="223"/>
      <c r="J197" s="224">
        <f>ROUND(I197*H197,2)</f>
        <v>0</v>
      </c>
      <c r="K197" s="220" t="s">
        <v>180</v>
      </c>
      <c r="L197" s="44"/>
      <c r="M197" s="225" t="s">
        <v>1</v>
      </c>
      <c r="N197" s="226" t="s">
        <v>40</v>
      </c>
      <c r="O197" s="91"/>
      <c r="P197" s="227">
        <f>O197*H197</f>
        <v>0</v>
      </c>
      <c r="Q197" s="227">
        <v>0</v>
      </c>
      <c r="R197" s="227">
        <f>Q197*H197</f>
        <v>0</v>
      </c>
      <c r="S197" s="227">
        <v>0</v>
      </c>
      <c r="T197" s="228">
        <f>S197*H197</f>
        <v>0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229" t="s">
        <v>140</v>
      </c>
      <c r="AT197" s="229" t="s">
        <v>124</v>
      </c>
      <c r="AU197" s="229" t="s">
        <v>85</v>
      </c>
      <c r="AY197" s="17" t="s">
        <v>121</v>
      </c>
      <c r="BE197" s="230">
        <f>IF(N197="základní",J197,0)</f>
        <v>0</v>
      </c>
      <c r="BF197" s="230">
        <f>IF(N197="snížená",J197,0)</f>
        <v>0</v>
      </c>
      <c r="BG197" s="230">
        <f>IF(N197="zákl. přenesená",J197,0)</f>
        <v>0</v>
      </c>
      <c r="BH197" s="230">
        <f>IF(N197="sníž. přenesená",J197,0)</f>
        <v>0</v>
      </c>
      <c r="BI197" s="230">
        <f>IF(N197="nulová",J197,0)</f>
        <v>0</v>
      </c>
      <c r="BJ197" s="17" t="s">
        <v>83</v>
      </c>
      <c r="BK197" s="230">
        <f>ROUND(I197*H197,2)</f>
        <v>0</v>
      </c>
      <c r="BL197" s="17" t="s">
        <v>140</v>
      </c>
      <c r="BM197" s="229" t="s">
        <v>336</v>
      </c>
    </row>
    <row r="198" s="14" customFormat="1">
      <c r="A198" s="14"/>
      <c r="B198" s="248"/>
      <c r="C198" s="249"/>
      <c r="D198" s="233" t="s">
        <v>154</v>
      </c>
      <c r="E198" s="250" t="s">
        <v>1</v>
      </c>
      <c r="F198" s="251" t="s">
        <v>337</v>
      </c>
      <c r="G198" s="249"/>
      <c r="H198" s="250" t="s">
        <v>1</v>
      </c>
      <c r="I198" s="252"/>
      <c r="J198" s="249"/>
      <c r="K198" s="249"/>
      <c r="L198" s="253"/>
      <c r="M198" s="254"/>
      <c r="N198" s="255"/>
      <c r="O198" s="255"/>
      <c r="P198" s="255"/>
      <c r="Q198" s="255"/>
      <c r="R198" s="255"/>
      <c r="S198" s="255"/>
      <c r="T198" s="256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57" t="s">
        <v>154</v>
      </c>
      <c r="AU198" s="257" t="s">
        <v>85</v>
      </c>
      <c r="AV198" s="14" t="s">
        <v>83</v>
      </c>
      <c r="AW198" s="14" t="s">
        <v>31</v>
      </c>
      <c r="AX198" s="14" t="s">
        <v>75</v>
      </c>
      <c r="AY198" s="257" t="s">
        <v>121</v>
      </c>
    </row>
    <row r="199" s="13" customFormat="1">
      <c r="A199" s="13"/>
      <c r="B199" s="231"/>
      <c r="C199" s="232"/>
      <c r="D199" s="233" t="s">
        <v>154</v>
      </c>
      <c r="E199" s="234" t="s">
        <v>1</v>
      </c>
      <c r="F199" s="235" t="s">
        <v>338</v>
      </c>
      <c r="G199" s="232"/>
      <c r="H199" s="236">
        <v>128.18000000000001</v>
      </c>
      <c r="I199" s="237"/>
      <c r="J199" s="232"/>
      <c r="K199" s="232"/>
      <c r="L199" s="238"/>
      <c r="M199" s="239"/>
      <c r="N199" s="240"/>
      <c r="O199" s="240"/>
      <c r="P199" s="240"/>
      <c r="Q199" s="240"/>
      <c r="R199" s="240"/>
      <c r="S199" s="240"/>
      <c r="T199" s="241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42" t="s">
        <v>154</v>
      </c>
      <c r="AU199" s="242" t="s">
        <v>85</v>
      </c>
      <c r="AV199" s="13" t="s">
        <v>85</v>
      </c>
      <c r="AW199" s="13" t="s">
        <v>31</v>
      </c>
      <c r="AX199" s="13" t="s">
        <v>83</v>
      </c>
      <c r="AY199" s="242" t="s">
        <v>121</v>
      </c>
    </row>
    <row r="200" s="2" customFormat="1" ht="16.5" customHeight="1">
      <c r="A200" s="38"/>
      <c r="B200" s="39"/>
      <c r="C200" s="218" t="s">
        <v>339</v>
      </c>
      <c r="D200" s="218" t="s">
        <v>124</v>
      </c>
      <c r="E200" s="219" t="s">
        <v>334</v>
      </c>
      <c r="F200" s="220" t="s">
        <v>335</v>
      </c>
      <c r="G200" s="221" t="s">
        <v>329</v>
      </c>
      <c r="H200" s="222">
        <v>8.6999999999999993</v>
      </c>
      <c r="I200" s="223"/>
      <c r="J200" s="224">
        <f>ROUND(I200*H200,2)</f>
        <v>0</v>
      </c>
      <c r="K200" s="220" t="s">
        <v>180</v>
      </c>
      <c r="L200" s="44"/>
      <c r="M200" s="225" t="s">
        <v>1</v>
      </c>
      <c r="N200" s="226" t="s">
        <v>40</v>
      </c>
      <c r="O200" s="91"/>
      <c r="P200" s="227">
        <f>O200*H200</f>
        <v>0</v>
      </c>
      <c r="Q200" s="227">
        <v>0</v>
      </c>
      <c r="R200" s="227">
        <f>Q200*H200</f>
        <v>0</v>
      </c>
      <c r="S200" s="227">
        <v>0</v>
      </c>
      <c r="T200" s="228">
        <f>S200*H200</f>
        <v>0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229" t="s">
        <v>140</v>
      </c>
      <c r="AT200" s="229" t="s">
        <v>124</v>
      </c>
      <c r="AU200" s="229" t="s">
        <v>85</v>
      </c>
      <c r="AY200" s="17" t="s">
        <v>121</v>
      </c>
      <c r="BE200" s="230">
        <f>IF(N200="základní",J200,0)</f>
        <v>0</v>
      </c>
      <c r="BF200" s="230">
        <f>IF(N200="snížená",J200,0)</f>
        <v>0</v>
      </c>
      <c r="BG200" s="230">
        <f>IF(N200="zákl. přenesená",J200,0)</f>
        <v>0</v>
      </c>
      <c r="BH200" s="230">
        <f>IF(N200="sníž. přenesená",J200,0)</f>
        <v>0</v>
      </c>
      <c r="BI200" s="230">
        <f>IF(N200="nulová",J200,0)</f>
        <v>0</v>
      </c>
      <c r="BJ200" s="17" t="s">
        <v>83</v>
      </c>
      <c r="BK200" s="230">
        <f>ROUND(I200*H200,2)</f>
        <v>0</v>
      </c>
      <c r="BL200" s="17" t="s">
        <v>140</v>
      </c>
      <c r="BM200" s="229" t="s">
        <v>340</v>
      </c>
    </row>
    <row r="201" s="14" customFormat="1">
      <c r="A201" s="14"/>
      <c r="B201" s="248"/>
      <c r="C201" s="249"/>
      <c r="D201" s="233" t="s">
        <v>154</v>
      </c>
      <c r="E201" s="250" t="s">
        <v>1</v>
      </c>
      <c r="F201" s="251" t="s">
        <v>341</v>
      </c>
      <c r="G201" s="249"/>
      <c r="H201" s="250" t="s">
        <v>1</v>
      </c>
      <c r="I201" s="252"/>
      <c r="J201" s="249"/>
      <c r="K201" s="249"/>
      <c r="L201" s="253"/>
      <c r="M201" s="254"/>
      <c r="N201" s="255"/>
      <c r="O201" s="255"/>
      <c r="P201" s="255"/>
      <c r="Q201" s="255"/>
      <c r="R201" s="255"/>
      <c r="S201" s="255"/>
      <c r="T201" s="256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57" t="s">
        <v>154</v>
      </c>
      <c r="AU201" s="257" t="s">
        <v>85</v>
      </c>
      <c r="AV201" s="14" t="s">
        <v>83</v>
      </c>
      <c r="AW201" s="14" t="s">
        <v>31</v>
      </c>
      <c r="AX201" s="14" t="s">
        <v>75</v>
      </c>
      <c r="AY201" s="257" t="s">
        <v>121</v>
      </c>
    </row>
    <row r="202" s="13" customFormat="1">
      <c r="A202" s="13"/>
      <c r="B202" s="231"/>
      <c r="C202" s="232"/>
      <c r="D202" s="233" t="s">
        <v>154</v>
      </c>
      <c r="E202" s="234" t="s">
        <v>1</v>
      </c>
      <c r="F202" s="235" t="s">
        <v>342</v>
      </c>
      <c r="G202" s="232"/>
      <c r="H202" s="236">
        <v>8.6999999999999993</v>
      </c>
      <c r="I202" s="237"/>
      <c r="J202" s="232"/>
      <c r="K202" s="232"/>
      <c r="L202" s="238"/>
      <c r="M202" s="239"/>
      <c r="N202" s="240"/>
      <c r="O202" s="240"/>
      <c r="P202" s="240"/>
      <c r="Q202" s="240"/>
      <c r="R202" s="240"/>
      <c r="S202" s="240"/>
      <c r="T202" s="241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42" t="s">
        <v>154</v>
      </c>
      <c r="AU202" s="242" t="s">
        <v>85</v>
      </c>
      <c r="AV202" s="13" t="s">
        <v>85</v>
      </c>
      <c r="AW202" s="13" t="s">
        <v>31</v>
      </c>
      <c r="AX202" s="13" t="s">
        <v>83</v>
      </c>
      <c r="AY202" s="242" t="s">
        <v>121</v>
      </c>
    </row>
    <row r="203" s="2" customFormat="1">
      <c r="A203" s="38"/>
      <c r="B203" s="39"/>
      <c r="C203" s="218" t="s">
        <v>343</v>
      </c>
      <c r="D203" s="218" t="s">
        <v>124</v>
      </c>
      <c r="E203" s="219" t="s">
        <v>344</v>
      </c>
      <c r="F203" s="220" t="s">
        <v>345</v>
      </c>
      <c r="G203" s="221" t="s">
        <v>329</v>
      </c>
      <c r="H203" s="222">
        <v>1.4299999999999999</v>
      </c>
      <c r="I203" s="223"/>
      <c r="J203" s="224">
        <f>ROUND(I203*H203,2)</f>
        <v>0</v>
      </c>
      <c r="K203" s="220" t="s">
        <v>180</v>
      </c>
      <c r="L203" s="44"/>
      <c r="M203" s="225" t="s">
        <v>1</v>
      </c>
      <c r="N203" s="226" t="s">
        <v>40</v>
      </c>
      <c r="O203" s="91"/>
      <c r="P203" s="227">
        <f>O203*H203</f>
        <v>0</v>
      </c>
      <c r="Q203" s="227">
        <v>0</v>
      </c>
      <c r="R203" s="227">
        <f>Q203*H203</f>
        <v>0</v>
      </c>
      <c r="S203" s="227">
        <v>0</v>
      </c>
      <c r="T203" s="228">
        <f>S203*H203</f>
        <v>0</v>
      </c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R203" s="229" t="s">
        <v>140</v>
      </c>
      <c r="AT203" s="229" t="s">
        <v>124</v>
      </c>
      <c r="AU203" s="229" t="s">
        <v>85</v>
      </c>
      <c r="AY203" s="17" t="s">
        <v>121</v>
      </c>
      <c r="BE203" s="230">
        <f>IF(N203="základní",J203,0)</f>
        <v>0</v>
      </c>
      <c r="BF203" s="230">
        <f>IF(N203="snížená",J203,0)</f>
        <v>0</v>
      </c>
      <c r="BG203" s="230">
        <f>IF(N203="zákl. přenesená",J203,0)</f>
        <v>0</v>
      </c>
      <c r="BH203" s="230">
        <f>IF(N203="sníž. přenesená",J203,0)</f>
        <v>0</v>
      </c>
      <c r="BI203" s="230">
        <f>IF(N203="nulová",J203,0)</f>
        <v>0</v>
      </c>
      <c r="BJ203" s="17" t="s">
        <v>83</v>
      </c>
      <c r="BK203" s="230">
        <f>ROUND(I203*H203,2)</f>
        <v>0</v>
      </c>
      <c r="BL203" s="17" t="s">
        <v>140</v>
      </c>
      <c r="BM203" s="229" t="s">
        <v>346</v>
      </c>
    </row>
    <row r="204" s="13" customFormat="1">
      <c r="A204" s="13"/>
      <c r="B204" s="231"/>
      <c r="C204" s="232"/>
      <c r="D204" s="233" t="s">
        <v>154</v>
      </c>
      <c r="E204" s="234" t="s">
        <v>1</v>
      </c>
      <c r="F204" s="235" t="s">
        <v>347</v>
      </c>
      <c r="G204" s="232"/>
      <c r="H204" s="236">
        <v>1.4299999999999999</v>
      </c>
      <c r="I204" s="237"/>
      <c r="J204" s="232"/>
      <c r="K204" s="232"/>
      <c r="L204" s="238"/>
      <c r="M204" s="239"/>
      <c r="N204" s="240"/>
      <c r="O204" s="240"/>
      <c r="P204" s="240"/>
      <c r="Q204" s="240"/>
      <c r="R204" s="240"/>
      <c r="S204" s="240"/>
      <c r="T204" s="241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42" t="s">
        <v>154</v>
      </c>
      <c r="AU204" s="242" t="s">
        <v>85</v>
      </c>
      <c r="AV204" s="13" t="s">
        <v>85</v>
      </c>
      <c r="AW204" s="13" t="s">
        <v>31</v>
      </c>
      <c r="AX204" s="13" t="s">
        <v>83</v>
      </c>
      <c r="AY204" s="242" t="s">
        <v>121</v>
      </c>
    </row>
    <row r="205" s="2" customFormat="1">
      <c r="A205" s="38"/>
      <c r="B205" s="39"/>
      <c r="C205" s="218" t="s">
        <v>348</v>
      </c>
      <c r="D205" s="218" t="s">
        <v>124</v>
      </c>
      <c r="E205" s="219" t="s">
        <v>349</v>
      </c>
      <c r="F205" s="220" t="s">
        <v>350</v>
      </c>
      <c r="G205" s="221" t="s">
        <v>329</v>
      </c>
      <c r="H205" s="222">
        <v>1.4299999999999999</v>
      </c>
      <c r="I205" s="223"/>
      <c r="J205" s="224">
        <f>ROUND(I205*H205,2)</f>
        <v>0</v>
      </c>
      <c r="K205" s="220" t="s">
        <v>180</v>
      </c>
      <c r="L205" s="44"/>
      <c r="M205" s="225" t="s">
        <v>1</v>
      </c>
      <c r="N205" s="226" t="s">
        <v>40</v>
      </c>
      <c r="O205" s="91"/>
      <c r="P205" s="227">
        <f>O205*H205</f>
        <v>0</v>
      </c>
      <c r="Q205" s="227">
        <v>0</v>
      </c>
      <c r="R205" s="227">
        <f>Q205*H205</f>
        <v>0</v>
      </c>
      <c r="S205" s="227">
        <v>0</v>
      </c>
      <c r="T205" s="228">
        <f>S205*H205</f>
        <v>0</v>
      </c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R205" s="229" t="s">
        <v>140</v>
      </c>
      <c r="AT205" s="229" t="s">
        <v>124</v>
      </c>
      <c r="AU205" s="229" t="s">
        <v>85</v>
      </c>
      <c r="AY205" s="17" t="s">
        <v>121</v>
      </c>
      <c r="BE205" s="230">
        <f>IF(N205="základní",J205,0)</f>
        <v>0</v>
      </c>
      <c r="BF205" s="230">
        <f>IF(N205="snížená",J205,0)</f>
        <v>0</v>
      </c>
      <c r="BG205" s="230">
        <f>IF(N205="zákl. přenesená",J205,0)</f>
        <v>0</v>
      </c>
      <c r="BH205" s="230">
        <f>IF(N205="sníž. přenesená",J205,0)</f>
        <v>0</v>
      </c>
      <c r="BI205" s="230">
        <f>IF(N205="nulová",J205,0)</f>
        <v>0</v>
      </c>
      <c r="BJ205" s="17" t="s">
        <v>83</v>
      </c>
      <c r="BK205" s="230">
        <f>ROUND(I205*H205,2)</f>
        <v>0</v>
      </c>
      <c r="BL205" s="17" t="s">
        <v>140</v>
      </c>
      <c r="BM205" s="229" t="s">
        <v>351</v>
      </c>
    </row>
    <row r="206" s="14" customFormat="1">
      <c r="A206" s="14"/>
      <c r="B206" s="248"/>
      <c r="C206" s="249"/>
      <c r="D206" s="233" t="s">
        <v>154</v>
      </c>
      <c r="E206" s="250" t="s">
        <v>1</v>
      </c>
      <c r="F206" s="251" t="s">
        <v>352</v>
      </c>
      <c r="G206" s="249"/>
      <c r="H206" s="250" t="s">
        <v>1</v>
      </c>
      <c r="I206" s="252"/>
      <c r="J206" s="249"/>
      <c r="K206" s="249"/>
      <c r="L206" s="253"/>
      <c r="M206" s="254"/>
      <c r="N206" s="255"/>
      <c r="O206" s="255"/>
      <c r="P206" s="255"/>
      <c r="Q206" s="255"/>
      <c r="R206" s="255"/>
      <c r="S206" s="255"/>
      <c r="T206" s="256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57" t="s">
        <v>154</v>
      </c>
      <c r="AU206" s="257" t="s">
        <v>85</v>
      </c>
      <c r="AV206" s="14" t="s">
        <v>83</v>
      </c>
      <c r="AW206" s="14" t="s">
        <v>31</v>
      </c>
      <c r="AX206" s="14" t="s">
        <v>75</v>
      </c>
      <c r="AY206" s="257" t="s">
        <v>121</v>
      </c>
    </row>
    <row r="207" s="13" customFormat="1">
      <c r="A207" s="13"/>
      <c r="B207" s="231"/>
      <c r="C207" s="232"/>
      <c r="D207" s="233" t="s">
        <v>154</v>
      </c>
      <c r="E207" s="234" t="s">
        <v>1</v>
      </c>
      <c r="F207" s="235" t="s">
        <v>347</v>
      </c>
      <c r="G207" s="232"/>
      <c r="H207" s="236">
        <v>1.4299999999999999</v>
      </c>
      <c r="I207" s="237"/>
      <c r="J207" s="232"/>
      <c r="K207" s="232"/>
      <c r="L207" s="238"/>
      <c r="M207" s="239"/>
      <c r="N207" s="240"/>
      <c r="O207" s="240"/>
      <c r="P207" s="240"/>
      <c r="Q207" s="240"/>
      <c r="R207" s="240"/>
      <c r="S207" s="240"/>
      <c r="T207" s="241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42" t="s">
        <v>154</v>
      </c>
      <c r="AU207" s="242" t="s">
        <v>85</v>
      </c>
      <c r="AV207" s="13" t="s">
        <v>85</v>
      </c>
      <c r="AW207" s="13" t="s">
        <v>31</v>
      </c>
      <c r="AX207" s="13" t="s">
        <v>83</v>
      </c>
      <c r="AY207" s="242" t="s">
        <v>121</v>
      </c>
    </row>
    <row r="208" s="2" customFormat="1">
      <c r="A208" s="38"/>
      <c r="B208" s="39"/>
      <c r="C208" s="218" t="s">
        <v>353</v>
      </c>
      <c r="D208" s="218" t="s">
        <v>124</v>
      </c>
      <c r="E208" s="219" t="s">
        <v>354</v>
      </c>
      <c r="F208" s="220" t="s">
        <v>355</v>
      </c>
      <c r="G208" s="221" t="s">
        <v>329</v>
      </c>
      <c r="H208" s="222">
        <v>18.559999999999999</v>
      </c>
      <c r="I208" s="223"/>
      <c r="J208" s="224">
        <f>ROUND(I208*H208,2)</f>
        <v>0</v>
      </c>
      <c r="K208" s="220" t="s">
        <v>180</v>
      </c>
      <c r="L208" s="44"/>
      <c r="M208" s="225" t="s">
        <v>1</v>
      </c>
      <c r="N208" s="226" t="s">
        <v>40</v>
      </c>
      <c r="O208" s="91"/>
      <c r="P208" s="227">
        <f>O208*H208</f>
        <v>0</v>
      </c>
      <c r="Q208" s="227">
        <v>0</v>
      </c>
      <c r="R208" s="227">
        <f>Q208*H208</f>
        <v>0</v>
      </c>
      <c r="S208" s="227">
        <v>0</v>
      </c>
      <c r="T208" s="228">
        <f>S208*H208</f>
        <v>0</v>
      </c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R208" s="229" t="s">
        <v>140</v>
      </c>
      <c r="AT208" s="229" t="s">
        <v>124</v>
      </c>
      <c r="AU208" s="229" t="s">
        <v>85</v>
      </c>
      <c r="AY208" s="17" t="s">
        <v>121</v>
      </c>
      <c r="BE208" s="230">
        <f>IF(N208="základní",J208,0)</f>
        <v>0</v>
      </c>
      <c r="BF208" s="230">
        <f>IF(N208="snížená",J208,0)</f>
        <v>0</v>
      </c>
      <c r="BG208" s="230">
        <f>IF(N208="zákl. přenesená",J208,0)</f>
        <v>0</v>
      </c>
      <c r="BH208" s="230">
        <f>IF(N208="sníž. přenesená",J208,0)</f>
        <v>0</v>
      </c>
      <c r="BI208" s="230">
        <f>IF(N208="nulová",J208,0)</f>
        <v>0</v>
      </c>
      <c r="BJ208" s="17" t="s">
        <v>83</v>
      </c>
      <c r="BK208" s="230">
        <f>ROUND(I208*H208,2)</f>
        <v>0</v>
      </c>
      <c r="BL208" s="17" t="s">
        <v>140</v>
      </c>
      <c r="BM208" s="229" t="s">
        <v>356</v>
      </c>
    </row>
    <row r="209" s="13" customFormat="1">
      <c r="A209" s="13"/>
      <c r="B209" s="231"/>
      <c r="C209" s="232"/>
      <c r="D209" s="233" t="s">
        <v>154</v>
      </c>
      <c r="E209" s="234" t="s">
        <v>1</v>
      </c>
      <c r="F209" s="235" t="s">
        <v>357</v>
      </c>
      <c r="G209" s="232"/>
      <c r="H209" s="236">
        <v>18.559999999999999</v>
      </c>
      <c r="I209" s="237"/>
      <c r="J209" s="232"/>
      <c r="K209" s="232"/>
      <c r="L209" s="238"/>
      <c r="M209" s="239"/>
      <c r="N209" s="240"/>
      <c r="O209" s="240"/>
      <c r="P209" s="240"/>
      <c r="Q209" s="240"/>
      <c r="R209" s="240"/>
      <c r="S209" s="240"/>
      <c r="T209" s="241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42" t="s">
        <v>154</v>
      </c>
      <c r="AU209" s="242" t="s">
        <v>85</v>
      </c>
      <c r="AV209" s="13" t="s">
        <v>85</v>
      </c>
      <c r="AW209" s="13" t="s">
        <v>31</v>
      </c>
      <c r="AX209" s="13" t="s">
        <v>83</v>
      </c>
      <c r="AY209" s="242" t="s">
        <v>121</v>
      </c>
    </row>
    <row r="210" s="2" customFormat="1">
      <c r="A210" s="38"/>
      <c r="B210" s="39"/>
      <c r="C210" s="218" t="s">
        <v>358</v>
      </c>
      <c r="D210" s="218" t="s">
        <v>124</v>
      </c>
      <c r="E210" s="219" t="s">
        <v>359</v>
      </c>
      <c r="F210" s="220" t="s">
        <v>360</v>
      </c>
      <c r="G210" s="221" t="s">
        <v>329</v>
      </c>
      <c r="H210" s="222">
        <v>1.4299999999999999</v>
      </c>
      <c r="I210" s="223"/>
      <c r="J210" s="224">
        <f>ROUND(I210*H210,2)</f>
        <v>0</v>
      </c>
      <c r="K210" s="220" t="s">
        <v>180</v>
      </c>
      <c r="L210" s="44"/>
      <c r="M210" s="225" t="s">
        <v>1</v>
      </c>
      <c r="N210" s="226" t="s">
        <v>40</v>
      </c>
      <c r="O210" s="91"/>
      <c r="P210" s="227">
        <f>O210*H210</f>
        <v>0</v>
      </c>
      <c r="Q210" s="227">
        <v>0</v>
      </c>
      <c r="R210" s="227">
        <f>Q210*H210</f>
        <v>0</v>
      </c>
      <c r="S210" s="227">
        <v>0</v>
      </c>
      <c r="T210" s="228">
        <f>S210*H210</f>
        <v>0</v>
      </c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R210" s="229" t="s">
        <v>140</v>
      </c>
      <c r="AT210" s="229" t="s">
        <v>124</v>
      </c>
      <c r="AU210" s="229" t="s">
        <v>85</v>
      </c>
      <c r="AY210" s="17" t="s">
        <v>121</v>
      </c>
      <c r="BE210" s="230">
        <f>IF(N210="základní",J210,0)</f>
        <v>0</v>
      </c>
      <c r="BF210" s="230">
        <f>IF(N210="snížená",J210,0)</f>
        <v>0</v>
      </c>
      <c r="BG210" s="230">
        <f>IF(N210="zákl. přenesená",J210,0)</f>
        <v>0</v>
      </c>
      <c r="BH210" s="230">
        <f>IF(N210="sníž. přenesená",J210,0)</f>
        <v>0</v>
      </c>
      <c r="BI210" s="230">
        <f>IF(N210="nulová",J210,0)</f>
        <v>0</v>
      </c>
      <c r="BJ210" s="17" t="s">
        <v>83</v>
      </c>
      <c r="BK210" s="230">
        <f>ROUND(I210*H210,2)</f>
        <v>0</v>
      </c>
      <c r="BL210" s="17" t="s">
        <v>140</v>
      </c>
      <c r="BM210" s="229" t="s">
        <v>361</v>
      </c>
    </row>
    <row r="211" s="2" customFormat="1" ht="44.25" customHeight="1">
      <c r="A211" s="38"/>
      <c r="B211" s="39"/>
      <c r="C211" s="218" t="s">
        <v>362</v>
      </c>
      <c r="D211" s="218" t="s">
        <v>124</v>
      </c>
      <c r="E211" s="219" t="s">
        <v>363</v>
      </c>
      <c r="F211" s="220" t="s">
        <v>364</v>
      </c>
      <c r="G211" s="221" t="s">
        <v>329</v>
      </c>
      <c r="H211" s="222">
        <v>9.8699999999999992</v>
      </c>
      <c r="I211" s="223"/>
      <c r="J211" s="224">
        <f>ROUND(I211*H211,2)</f>
        <v>0</v>
      </c>
      <c r="K211" s="220" t="s">
        <v>180</v>
      </c>
      <c r="L211" s="44"/>
      <c r="M211" s="225" t="s">
        <v>1</v>
      </c>
      <c r="N211" s="226" t="s">
        <v>40</v>
      </c>
      <c r="O211" s="91"/>
      <c r="P211" s="227">
        <f>O211*H211</f>
        <v>0</v>
      </c>
      <c r="Q211" s="227">
        <v>0</v>
      </c>
      <c r="R211" s="227">
        <f>Q211*H211</f>
        <v>0</v>
      </c>
      <c r="S211" s="227">
        <v>0</v>
      </c>
      <c r="T211" s="228">
        <f>S211*H211</f>
        <v>0</v>
      </c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R211" s="229" t="s">
        <v>140</v>
      </c>
      <c r="AT211" s="229" t="s">
        <v>124</v>
      </c>
      <c r="AU211" s="229" t="s">
        <v>85</v>
      </c>
      <c r="AY211" s="17" t="s">
        <v>121</v>
      </c>
      <c r="BE211" s="230">
        <f>IF(N211="základní",J211,0)</f>
        <v>0</v>
      </c>
      <c r="BF211" s="230">
        <f>IF(N211="snížená",J211,0)</f>
        <v>0</v>
      </c>
      <c r="BG211" s="230">
        <f>IF(N211="zákl. přenesená",J211,0)</f>
        <v>0</v>
      </c>
      <c r="BH211" s="230">
        <f>IF(N211="sníž. přenesená",J211,0)</f>
        <v>0</v>
      </c>
      <c r="BI211" s="230">
        <f>IF(N211="nulová",J211,0)</f>
        <v>0</v>
      </c>
      <c r="BJ211" s="17" t="s">
        <v>83</v>
      </c>
      <c r="BK211" s="230">
        <f>ROUND(I211*H211,2)</f>
        <v>0</v>
      </c>
      <c r="BL211" s="17" t="s">
        <v>140</v>
      </c>
      <c r="BM211" s="229" t="s">
        <v>365</v>
      </c>
    </row>
    <row r="212" s="13" customFormat="1">
      <c r="A212" s="13"/>
      <c r="B212" s="231"/>
      <c r="C212" s="232"/>
      <c r="D212" s="233" t="s">
        <v>154</v>
      </c>
      <c r="E212" s="234" t="s">
        <v>1</v>
      </c>
      <c r="F212" s="235" t="s">
        <v>366</v>
      </c>
      <c r="G212" s="232"/>
      <c r="H212" s="236">
        <v>9.8699999999999992</v>
      </c>
      <c r="I212" s="237"/>
      <c r="J212" s="232"/>
      <c r="K212" s="232"/>
      <c r="L212" s="238"/>
      <c r="M212" s="239"/>
      <c r="N212" s="240"/>
      <c r="O212" s="240"/>
      <c r="P212" s="240"/>
      <c r="Q212" s="240"/>
      <c r="R212" s="240"/>
      <c r="S212" s="240"/>
      <c r="T212" s="241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42" t="s">
        <v>154</v>
      </c>
      <c r="AU212" s="242" t="s">
        <v>85</v>
      </c>
      <c r="AV212" s="13" t="s">
        <v>85</v>
      </c>
      <c r="AW212" s="13" t="s">
        <v>31</v>
      </c>
      <c r="AX212" s="13" t="s">
        <v>83</v>
      </c>
      <c r="AY212" s="242" t="s">
        <v>121</v>
      </c>
    </row>
    <row r="213" s="12" customFormat="1" ht="22.8" customHeight="1">
      <c r="A213" s="12"/>
      <c r="B213" s="202"/>
      <c r="C213" s="203"/>
      <c r="D213" s="204" t="s">
        <v>74</v>
      </c>
      <c r="E213" s="216" t="s">
        <v>367</v>
      </c>
      <c r="F213" s="216" t="s">
        <v>368</v>
      </c>
      <c r="G213" s="203"/>
      <c r="H213" s="203"/>
      <c r="I213" s="206"/>
      <c r="J213" s="217">
        <f>BK213</f>
        <v>0</v>
      </c>
      <c r="K213" s="203"/>
      <c r="L213" s="208"/>
      <c r="M213" s="209"/>
      <c r="N213" s="210"/>
      <c r="O213" s="210"/>
      <c r="P213" s="211">
        <f>P214</f>
        <v>0</v>
      </c>
      <c r="Q213" s="210"/>
      <c r="R213" s="211">
        <f>R214</f>
        <v>0</v>
      </c>
      <c r="S213" s="210"/>
      <c r="T213" s="212">
        <f>T214</f>
        <v>0</v>
      </c>
      <c r="U213" s="12"/>
      <c r="V213" s="12"/>
      <c r="W213" s="12"/>
      <c r="X213" s="12"/>
      <c r="Y213" s="12"/>
      <c r="Z213" s="12"/>
      <c r="AA213" s="12"/>
      <c r="AB213" s="12"/>
      <c r="AC213" s="12"/>
      <c r="AD213" s="12"/>
      <c r="AE213" s="12"/>
      <c r="AR213" s="213" t="s">
        <v>83</v>
      </c>
      <c r="AT213" s="214" t="s">
        <v>74</v>
      </c>
      <c r="AU213" s="214" t="s">
        <v>83</v>
      </c>
      <c r="AY213" s="213" t="s">
        <v>121</v>
      </c>
      <c r="BK213" s="215">
        <f>BK214</f>
        <v>0</v>
      </c>
    </row>
    <row r="214" s="2" customFormat="1">
      <c r="A214" s="38"/>
      <c r="B214" s="39"/>
      <c r="C214" s="218" t="s">
        <v>369</v>
      </c>
      <c r="D214" s="218" t="s">
        <v>124</v>
      </c>
      <c r="E214" s="219" t="s">
        <v>370</v>
      </c>
      <c r="F214" s="220" t="s">
        <v>371</v>
      </c>
      <c r="G214" s="221" t="s">
        <v>329</v>
      </c>
      <c r="H214" s="222">
        <v>20.721</v>
      </c>
      <c r="I214" s="223"/>
      <c r="J214" s="224">
        <f>ROUND(I214*H214,2)</f>
        <v>0</v>
      </c>
      <c r="K214" s="220" t="s">
        <v>180</v>
      </c>
      <c r="L214" s="44"/>
      <c r="M214" s="243" t="s">
        <v>1</v>
      </c>
      <c r="N214" s="244" t="s">
        <v>40</v>
      </c>
      <c r="O214" s="245"/>
      <c r="P214" s="246">
        <f>O214*H214</f>
        <v>0</v>
      </c>
      <c r="Q214" s="246">
        <v>0</v>
      </c>
      <c r="R214" s="246">
        <f>Q214*H214</f>
        <v>0</v>
      </c>
      <c r="S214" s="246">
        <v>0</v>
      </c>
      <c r="T214" s="247">
        <f>S214*H214</f>
        <v>0</v>
      </c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R214" s="229" t="s">
        <v>140</v>
      </c>
      <c r="AT214" s="229" t="s">
        <v>124</v>
      </c>
      <c r="AU214" s="229" t="s">
        <v>85</v>
      </c>
      <c r="AY214" s="17" t="s">
        <v>121</v>
      </c>
      <c r="BE214" s="230">
        <f>IF(N214="základní",J214,0)</f>
        <v>0</v>
      </c>
      <c r="BF214" s="230">
        <f>IF(N214="snížená",J214,0)</f>
        <v>0</v>
      </c>
      <c r="BG214" s="230">
        <f>IF(N214="zákl. přenesená",J214,0)</f>
        <v>0</v>
      </c>
      <c r="BH214" s="230">
        <f>IF(N214="sníž. přenesená",J214,0)</f>
        <v>0</v>
      </c>
      <c r="BI214" s="230">
        <f>IF(N214="nulová",J214,0)</f>
        <v>0</v>
      </c>
      <c r="BJ214" s="17" t="s">
        <v>83</v>
      </c>
      <c r="BK214" s="230">
        <f>ROUND(I214*H214,2)</f>
        <v>0</v>
      </c>
      <c r="BL214" s="17" t="s">
        <v>140</v>
      </c>
      <c r="BM214" s="229" t="s">
        <v>372</v>
      </c>
    </row>
    <row r="215" s="2" customFormat="1" ht="6.96" customHeight="1">
      <c r="A215" s="38"/>
      <c r="B215" s="66"/>
      <c r="C215" s="67"/>
      <c r="D215" s="67"/>
      <c r="E215" s="67"/>
      <c r="F215" s="67"/>
      <c r="G215" s="67"/>
      <c r="H215" s="67"/>
      <c r="I215" s="67"/>
      <c r="J215" s="67"/>
      <c r="K215" s="67"/>
      <c r="L215" s="44"/>
      <c r="M215" s="38"/>
      <c r="O215" s="38"/>
      <c r="P215" s="38"/>
      <c r="Q215" s="38"/>
      <c r="R215" s="38"/>
      <c r="S215" s="38"/>
      <c r="T215" s="38"/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</row>
  </sheetData>
  <sheetProtection sheet="1" autoFilter="0" formatColumns="0" formatRows="0" objects="1" scenarios="1" spinCount="100000" saltValue="k4AN6jXhS4MPHSCBciIXCZ60Vh5IyecctzsGfFySlmP2/t7rkmLxc2Fw5e+tedJF1WfqFeaASsfaPbpEU8zaSA==" hashValue="1IVESfNkpuFzxRF4U3BxN6BCWt6DEM1vaqr5+V3Z4z9/kL4LZ21B5mc1/AJ2dThsa3jRRYbktZoRJjl1BKszAw==" algorithmName="SHA-512" password="CC35"/>
  <autoFilter ref="C121:K214"/>
  <mergeCells count="9">
    <mergeCell ref="E7:H7"/>
    <mergeCell ref="E9:H9"/>
    <mergeCell ref="E18:H18"/>
    <mergeCell ref="E27:H27"/>
    <mergeCell ref="E85:H85"/>
    <mergeCell ref="E87:H87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91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85</v>
      </c>
    </row>
    <row r="4" s="1" customFormat="1" ht="24.96" customHeight="1">
      <c r="B4" s="20"/>
      <c r="D4" s="138" t="s">
        <v>93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26.25" customHeight="1">
      <c r="B7" s="20"/>
      <c r="E7" s="141" t="str">
        <f>'Rekapitulace stavby'!K6</f>
        <v>REKONSTRUKCE CHODNÍKU I-2 PARDUBICKÁ, PŘELOUČ - PŘECHOD PRO CHODCE U ČP. 115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94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373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92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5. 1. 2021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">
        <v>374</v>
      </c>
      <c r="F15" s="38"/>
      <c r="G15" s="38"/>
      <c r="H15" s="38"/>
      <c r="I15" s="140" t="s">
        <v>27</v>
      </c>
      <c r="J15" s="143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28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30</v>
      </c>
      <c r="E20" s="38"/>
      <c r="F20" s="38"/>
      <c r="G20" s="38"/>
      <c r="H20" s="38"/>
      <c r="I20" s="140" t="s">
        <v>25</v>
      </c>
      <c r="J20" s="143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">
        <v>375</v>
      </c>
      <c r="F21" s="38"/>
      <c r="G21" s="38"/>
      <c r="H21" s="38"/>
      <c r="I21" s="140" t="s">
        <v>27</v>
      </c>
      <c r="J21" s="143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32</v>
      </c>
      <c r="E23" s="38"/>
      <c r="F23" s="38"/>
      <c r="G23" s="38"/>
      <c r="H23" s="38"/>
      <c r="I23" s="140" t="s">
        <v>25</v>
      </c>
      <c r="J23" s="143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">
        <v>375</v>
      </c>
      <c r="F24" s="38"/>
      <c r="G24" s="38"/>
      <c r="H24" s="38"/>
      <c r="I24" s="140" t="s">
        <v>27</v>
      </c>
      <c r="J24" s="143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34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35</v>
      </c>
      <c r="E30" s="38"/>
      <c r="F30" s="38"/>
      <c r="G30" s="38"/>
      <c r="H30" s="38"/>
      <c r="I30" s="38"/>
      <c r="J30" s="151">
        <f>ROUND(J120,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37</v>
      </c>
      <c r="G32" s="38"/>
      <c r="H32" s="38"/>
      <c r="I32" s="152" t="s">
        <v>36</v>
      </c>
      <c r="J32" s="152" t="s">
        <v>38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39</v>
      </c>
      <c r="E33" s="140" t="s">
        <v>40</v>
      </c>
      <c r="F33" s="154">
        <f>ROUND((SUM(BE120:BE186)),  2)</f>
        <v>0</v>
      </c>
      <c r="G33" s="38"/>
      <c r="H33" s="38"/>
      <c r="I33" s="155">
        <v>0.20999999999999999</v>
      </c>
      <c r="J33" s="154">
        <f>ROUND(((SUM(BE120:BE186))*I33),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41</v>
      </c>
      <c r="F34" s="154">
        <f>ROUND((SUM(BF120:BF186)),  2)</f>
        <v>0</v>
      </c>
      <c r="G34" s="38"/>
      <c r="H34" s="38"/>
      <c r="I34" s="155">
        <v>0.14999999999999999</v>
      </c>
      <c r="J34" s="154">
        <f>ROUND(((SUM(BF120:BF186))*I34),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42</v>
      </c>
      <c r="F35" s="154">
        <f>ROUND((SUM(BG120:BG186)),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43</v>
      </c>
      <c r="F36" s="154">
        <f>ROUND((SUM(BH120:BH186)),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44</v>
      </c>
      <c r="F37" s="154">
        <f>ROUND((SUM(BI120:BI186)),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45</v>
      </c>
      <c r="E39" s="158"/>
      <c r="F39" s="158"/>
      <c r="G39" s="159" t="s">
        <v>46</v>
      </c>
      <c r="H39" s="160" t="s">
        <v>47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48</v>
      </c>
      <c r="E50" s="164"/>
      <c r="F50" s="164"/>
      <c r="G50" s="163" t="s">
        <v>49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50</v>
      </c>
      <c r="E61" s="166"/>
      <c r="F61" s="167" t="s">
        <v>51</v>
      </c>
      <c r="G61" s="165" t="s">
        <v>50</v>
      </c>
      <c r="H61" s="166"/>
      <c r="I61" s="166"/>
      <c r="J61" s="168" t="s">
        <v>51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52</v>
      </c>
      <c r="E65" s="169"/>
      <c r="F65" s="169"/>
      <c r="G65" s="163" t="s">
        <v>53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50</v>
      </c>
      <c r="E76" s="166"/>
      <c r="F76" s="167" t="s">
        <v>51</v>
      </c>
      <c r="G76" s="165" t="s">
        <v>50</v>
      </c>
      <c r="H76" s="166"/>
      <c r="I76" s="166"/>
      <c r="J76" s="168" t="s">
        <v>51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96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26.25" customHeight="1">
      <c r="A85" s="38"/>
      <c r="B85" s="39"/>
      <c r="C85" s="40"/>
      <c r="D85" s="40"/>
      <c r="E85" s="174" t="str">
        <f>E7</f>
        <v>REKONSTRUKCE CHODNÍKU I-2 PARDUBICKÁ, PŘELOUČ - PŘECHOD PRO CHODCE U ČP. 115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94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SO 404 - NASVĚTLENÍ PŘECHODU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Přelouč</v>
      </c>
      <c r="G89" s="40"/>
      <c r="H89" s="40"/>
      <c r="I89" s="32" t="s">
        <v>22</v>
      </c>
      <c r="J89" s="79" t="str">
        <f>IF(J12="","",J12)</f>
        <v>5. 1. 2021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Město Přelouč</v>
      </c>
      <c r="G91" s="40"/>
      <c r="H91" s="40"/>
      <c r="I91" s="32" t="s">
        <v>30</v>
      </c>
      <c r="J91" s="36" t="str">
        <f>E21</f>
        <v>Ing.Srba T.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32</v>
      </c>
      <c r="J92" s="36" t="str">
        <f>E24</f>
        <v>Ing.Srba T.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97</v>
      </c>
      <c r="D94" s="176"/>
      <c r="E94" s="176"/>
      <c r="F94" s="176"/>
      <c r="G94" s="176"/>
      <c r="H94" s="176"/>
      <c r="I94" s="176"/>
      <c r="J94" s="177" t="s">
        <v>98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99</v>
      </c>
      <c r="D96" s="40"/>
      <c r="E96" s="40"/>
      <c r="F96" s="40"/>
      <c r="G96" s="40"/>
      <c r="H96" s="40"/>
      <c r="I96" s="40"/>
      <c r="J96" s="110">
        <f>J120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100</v>
      </c>
    </row>
    <row r="97" s="9" customFormat="1" ht="24.96" customHeight="1">
      <c r="A97" s="9"/>
      <c r="B97" s="179"/>
      <c r="C97" s="180"/>
      <c r="D97" s="181" t="s">
        <v>376</v>
      </c>
      <c r="E97" s="182"/>
      <c r="F97" s="182"/>
      <c r="G97" s="182"/>
      <c r="H97" s="182"/>
      <c r="I97" s="182"/>
      <c r="J97" s="183">
        <f>J121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79"/>
      <c r="C98" s="180"/>
      <c r="D98" s="181" t="s">
        <v>377</v>
      </c>
      <c r="E98" s="182"/>
      <c r="F98" s="182"/>
      <c r="G98" s="182"/>
      <c r="H98" s="182"/>
      <c r="I98" s="182"/>
      <c r="J98" s="183">
        <f>J153</f>
        <v>0</v>
      </c>
      <c r="K98" s="180"/>
      <c r="L98" s="184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9" customFormat="1" ht="24.96" customHeight="1">
      <c r="A99" s="9"/>
      <c r="B99" s="179"/>
      <c r="C99" s="180"/>
      <c r="D99" s="181" t="s">
        <v>378</v>
      </c>
      <c r="E99" s="182"/>
      <c r="F99" s="182"/>
      <c r="G99" s="182"/>
      <c r="H99" s="182"/>
      <c r="I99" s="182"/>
      <c r="J99" s="183">
        <f>J163</f>
        <v>0</v>
      </c>
      <c r="K99" s="180"/>
      <c r="L99" s="18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79"/>
      <c r="C100" s="180"/>
      <c r="D100" s="181" t="s">
        <v>379</v>
      </c>
      <c r="E100" s="182"/>
      <c r="F100" s="182"/>
      <c r="G100" s="182"/>
      <c r="H100" s="182"/>
      <c r="I100" s="182"/>
      <c r="J100" s="183">
        <f>J179</f>
        <v>0</v>
      </c>
      <c r="K100" s="180"/>
      <c r="L100" s="184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2" customFormat="1" ht="21.84" customHeight="1">
      <c r="A101" s="38"/>
      <c r="B101" s="39"/>
      <c r="C101" s="40"/>
      <c r="D101" s="40"/>
      <c r="E101" s="40"/>
      <c r="F101" s="40"/>
      <c r="G101" s="40"/>
      <c r="H101" s="40"/>
      <c r="I101" s="40"/>
      <c r="J101" s="40"/>
      <c r="K101" s="40"/>
      <c r="L101" s="63"/>
      <c r="S101" s="38"/>
      <c r="T101" s="38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</row>
    <row r="102" s="2" customFormat="1" ht="6.96" customHeight="1">
      <c r="A102" s="38"/>
      <c r="B102" s="66"/>
      <c r="C102" s="67"/>
      <c r="D102" s="67"/>
      <c r="E102" s="67"/>
      <c r="F102" s="67"/>
      <c r="G102" s="67"/>
      <c r="H102" s="67"/>
      <c r="I102" s="67"/>
      <c r="J102" s="67"/>
      <c r="K102" s="67"/>
      <c r="L102" s="63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</row>
    <row r="106" s="2" customFormat="1" ht="6.96" customHeight="1">
      <c r="A106" s="38"/>
      <c r="B106" s="68"/>
      <c r="C106" s="69"/>
      <c r="D106" s="69"/>
      <c r="E106" s="69"/>
      <c r="F106" s="69"/>
      <c r="G106" s="69"/>
      <c r="H106" s="69"/>
      <c r="I106" s="69"/>
      <c r="J106" s="69"/>
      <c r="K106" s="69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24.96" customHeight="1">
      <c r="A107" s="38"/>
      <c r="B107" s="39"/>
      <c r="C107" s="23" t="s">
        <v>105</v>
      </c>
      <c r="D107" s="40"/>
      <c r="E107" s="40"/>
      <c r="F107" s="40"/>
      <c r="G107" s="40"/>
      <c r="H107" s="40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6.96" customHeight="1">
      <c r="A108" s="38"/>
      <c r="B108" s="39"/>
      <c r="C108" s="40"/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2" customHeight="1">
      <c r="A109" s="38"/>
      <c r="B109" s="39"/>
      <c r="C109" s="32" t="s">
        <v>16</v>
      </c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26.25" customHeight="1">
      <c r="A110" s="38"/>
      <c r="B110" s="39"/>
      <c r="C110" s="40"/>
      <c r="D110" s="40"/>
      <c r="E110" s="174" t="str">
        <f>E7</f>
        <v>REKONSTRUKCE CHODNÍKU I-2 PARDUBICKÁ, PŘELOUČ - PŘECHOD PRO CHODCE U ČP. 115</v>
      </c>
      <c r="F110" s="32"/>
      <c r="G110" s="32"/>
      <c r="H110" s="32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2" customHeight="1">
      <c r="A111" s="38"/>
      <c r="B111" s="39"/>
      <c r="C111" s="32" t="s">
        <v>94</v>
      </c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6.5" customHeight="1">
      <c r="A112" s="38"/>
      <c r="B112" s="39"/>
      <c r="C112" s="40"/>
      <c r="D112" s="40"/>
      <c r="E112" s="76" t="str">
        <f>E9</f>
        <v>SO 404 - NASVĚTLENÍ PŘECHODU</v>
      </c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6.96" customHeight="1">
      <c r="A113" s="38"/>
      <c r="B113" s="39"/>
      <c r="C113" s="40"/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2" customHeight="1">
      <c r="A114" s="38"/>
      <c r="B114" s="39"/>
      <c r="C114" s="32" t="s">
        <v>20</v>
      </c>
      <c r="D114" s="40"/>
      <c r="E114" s="40"/>
      <c r="F114" s="27" t="str">
        <f>F12</f>
        <v>Přelouč</v>
      </c>
      <c r="G114" s="40"/>
      <c r="H114" s="40"/>
      <c r="I114" s="32" t="s">
        <v>22</v>
      </c>
      <c r="J114" s="79" t="str">
        <f>IF(J12="","",J12)</f>
        <v>5. 1. 2021</v>
      </c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6.96" customHeight="1">
      <c r="A115" s="38"/>
      <c r="B115" s="39"/>
      <c r="C115" s="40"/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5.15" customHeight="1">
      <c r="A116" s="38"/>
      <c r="B116" s="39"/>
      <c r="C116" s="32" t="s">
        <v>24</v>
      </c>
      <c r="D116" s="40"/>
      <c r="E116" s="40"/>
      <c r="F116" s="27" t="str">
        <f>E15</f>
        <v>Město Přelouč</v>
      </c>
      <c r="G116" s="40"/>
      <c r="H116" s="40"/>
      <c r="I116" s="32" t="s">
        <v>30</v>
      </c>
      <c r="J116" s="36" t="str">
        <f>E21</f>
        <v>Ing.Srba T.</v>
      </c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5.15" customHeight="1">
      <c r="A117" s="38"/>
      <c r="B117" s="39"/>
      <c r="C117" s="32" t="s">
        <v>28</v>
      </c>
      <c r="D117" s="40"/>
      <c r="E117" s="40"/>
      <c r="F117" s="27" t="str">
        <f>IF(E18="","",E18)</f>
        <v>Vyplň údaj</v>
      </c>
      <c r="G117" s="40"/>
      <c r="H117" s="40"/>
      <c r="I117" s="32" t="s">
        <v>32</v>
      </c>
      <c r="J117" s="36" t="str">
        <f>E24</f>
        <v>Ing.Srba T.</v>
      </c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0.32" customHeight="1">
      <c r="A118" s="38"/>
      <c r="B118" s="39"/>
      <c r="C118" s="40"/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11" customFormat="1" ht="29.28" customHeight="1">
      <c r="A119" s="191"/>
      <c r="B119" s="192"/>
      <c r="C119" s="193" t="s">
        <v>106</v>
      </c>
      <c r="D119" s="194" t="s">
        <v>60</v>
      </c>
      <c r="E119" s="194" t="s">
        <v>56</v>
      </c>
      <c r="F119" s="194" t="s">
        <v>57</v>
      </c>
      <c r="G119" s="194" t="s">
        <v>107</v>
      </c>
      <c r="H119" s="194" t="s">
        <v>108</v>
      </c>
      <c r="I119" s="194" t="s">
        <v>109</v>
      </c>
      <c r="J119" s="194" t="s">
        <v>98</v>
      </c>
      <c r="K119" s="195" t="s">
        <v>110</v>
      </c>
      <c r="L119" s="196"/>
      <c r="M119" s="100" t="s">
        <v>1</v>
      </c>
      <c r="N119" s="101" t="s">
        <v>39</v>
      </c>
      <c r="O119" s="101" t="s">
        <v>111</v>
      </c>
      <c r="P119" s="101" t="s">
        <v>112</v>
      </c>
      <c r="Q119" s="101" t="s">
        <v>113</v>
      </c>
      <c r="R119" s="101" t="s">
        <v>114</v>
      </c>
      <c r="S119" s="101" t="s">
        <v>115</v>
      </c>
      <c r="T119" s="102" t="s">
        <v>116</v>
      </c>
      <c r="U119" s="191"/>
      <c r="V119" s="191"/>
      <c r="W119" s="191"/>
      <c r="X119" s="191"/>
      <c r="Y119" s="191"/>
      <c r="Z119" s="191"/>
      <c r="AA119" s="191"/>
      <c r="AB119" s="191"/>
      <c r="AC119" s="191"/>
      <c r="AD119" s="191"/>
      <c r="AE119" s="191"/>
    </row>
    <row r="120" s="2" customFormat="1" ht="22.8" customHeight="1">
      <c r="A120" s="38"/>
      <c r="B120" s="39"/>
      <c r="C120" s="107" t="s">
        <v>117</v>
      </c>
      <c r="D120" s="40"/>
      <c r="E120" s="40"/>
      <c r="F120" s="40"/>
      <c r="G120" s="40"/>
      <c r="H120" s="40"/>
      <c r="I120" s="40"/>
      <c r="J120" s="197">
        <f>BK120</f>
        <v>0</v>
      </c>
      <c r="K120" s="40"/>
      <c r="L120" s="44"/>
      <c r="M120" s="103"/>
      <c r="N120" s="198"/>
      <c r="O120" s="104"/>
      <c r="P120" s="199">
        <f>P121+P153+P163+P179</f>
        <v>0</v>
      </c>
      <c r="Q120" s="104"/>
      <c r="R120" s="199">
        <f>R121+R153+R163+R179</f>
        <v>0</v>
      </c>
      <c r="S120" s="104"/>
      <c r="T120" s="200">
        <f>T121+T153+T163+T179</f>
        <v>0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T120" s="17" t="s">
        <v>74</v>
      </c>
      <c r="AU120" s="17" t="s">
        <v>100</v>
      </c>
      <c r="BK120" s="201">
        <f>BK121+BK153+BK163+BK179</f>
        <v>0</v>
      </c>
    </row>
    <row r="121" s="12" customFormat="1" ht="25.92" customHeight="1">
      <c r="A121" s="12"/>
      <c r="B121" s="202"/>
      <c r="C121" s="203"/>
      <c r="D121" s="204" t="s">
        <v>74</v>
      </c>
      <c r="E121" s="205" t="s">
        <v>380</v>
      </c>
      <c r="F121" s="205" t="s">
        <v>381</v>
      </c>
      <c r="G121" s="203"/>
      <c r="H121" s="203"/>
      <c r="I121" s="206"/>
      <c r="J121" s="207">
        <f>BK121</f>
        <v>0</v>
      </c>
      <c r="K121" s="203"/>
      <c r="L121" s="208"/>
      <c r="M121" s="209"/>
      <c r="N121" s="210"/>
      <c r="O121" s="210"/>
      <c r="P121" s="211">
        <f>SUM(P122:P152)</f>
        <v>0</v>
      </c>
      <c r="Q121" s="210"/>
      <c r="R121" s="211">
        <f>SUM(R122:R152)</f>
        <v>0</v>
      </c>
      <c r="S121" s="210"/>
      <c r="T121" s="212">
        <f>SUM(T122:T152)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13" t="s">
        <v>83</v>
      </c>
      <c r="AT121" s="214" t="s">
        <v>74</v>
      </c>
      <c r="AU121" s="214" t="s">
        <v>75</v>
      </c>
      <c r="AY121" s="213" t="s">
        <v>121</v>
      </c>
      <c r="BK121" s="215">
        <f>SUM(BK122:BK152)</f>
        <v>0</v>
      </c>
    </row>
    <row r="122" s="2" customFormat="1" ht="21.75" customHeight="1">
      <c r="A122" s="38"/>
      <c r="B122" s="39"/>
      <c r="C122" s="218" t="s">
        <v>83</v>
      </c>
      <c r="D122" s="218" t="s">
        <v>124</v>
      </c>
      <c r="E122" s="219" t="s">
        <v>382</v>
      </c>
      <c r="F122" s="220" t="s">
        <v>383</v>
      </c>
      <c r="G122" s="221" t="s">
        <v>165</v>
      </c>
      <c r="H122" s="222">
        <v>2</v>
      </c>
      <c r="I122" s="223"/>
      <c r="J122" s="224">
        <f>ROUND(I122*H122,2)</f>
        <v>0</v>
      </c>
      <c r="K122" s="220" t="s">
        <v>1</v>
      </c>
      <c r="L122" s="44"/>
      <c r="M122" s="225" t="s">
        <v>1</v>
      </c>
      <c r="N122" s="226" t="s">
        <v>40</v>
      </c>
      <c r="O122" s="91"/>
      <c r="P122" s="227">
        <f>O122*H122</f>
        <v>0</v>
      </c>
      <c r="Q122" s="227">
        <v>0</v>
      </c>
      <c r="R122" s="227">
        <f>Q122*H122</f>
        <v>0</v>
      </c>
      <c r="S122" s="227">
        <v>0</v>
      </c>
      <c r="T122" s="228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229" t="s">
        <v>140</v>
      </c>
      <c r="AT122" s="229" t="s">
        <v>124</v>
      </c>
      <c r="AU122" s="229" t="s">
        <v>83</v>
      </c>
      <c r="AY122" s="17" t="s">
        <v>121</v>
      </c>
      <c r="BE122" s="230">
        <f>IF(N122="základní",J122,0)</f>
        <v>0</v>
      </c>
      <c r="BF122" s="230">
        <f>IF(N122="snížená",J122,0)</f>
        <v>0</v>
      </c>
      <c r="BG122" s="230">
        <f>IF(N122="zákl. přenesená",J122,0)</f>
        <v>0</v>
      </c>
      <c r="BH122" s="230">
        <f>IF(N122="sníž. přenesená",J122,0)</f>
        <v>0</v>
      </c>
      <c r="BI122" s="230">
        <f>IF(N122="nulová",J122,0)</f>
        <v>0</v>
      </c>
      <c r="BJ122" s="17" t="s">
        <v>83</v>
      </c>
      <c r="BK122" s="230">
        <f>ROUND(I122*H122,2)</f>
        <v>0</v>
      </c>
      <c r="BL122" s="17" t="s">
        <v>140</v>
      </c>
      <c r="BM122" s="229" t="s">
        <v>85</v>
      </c>
    </row>
    <row r="123" s="2" customFormat="1" ht="33" customHeight="1">
      <c r="A123" s="38"/>
      <c r="B123" s="39"/>
      <c r="C123" s="218" t="s">
        <v>85</v>
      </c>
      <c r="D123" s="218" t="s">
        <v>124</v>
      </c>
      <c r="E123" s="219" t="s">
        <v>384</v>
      </c>
      <c r="F123" s="220" t="s">
        <v>385</v>
      </c>
      <c r="G123" s="221" t="s">
        <v>386</v>
      </c>
      <c r="H123" s="222">
        <v>2</v>
      </c>
      <c r="I123" s="223"/>
      <c r="J123" s="224">
        <f>ROUND(I123*H123,2)</f>
        <v>0</v>
      </c>
      <c r="K123" s="220" t="s">
        <v>1</v>
      </c>
      <c r="L123" s="44"/>
      <c r="M123" s="225" t="s">
        <v>1</v>
      </c>
      <c r="N123" s="226" t="s">
        <v>40</v>
      </c>
      <c r="O123" s="91"/>
      <c r="P123" s="227">
        <f>O123*H123</f>
        <v>0</v>
      </c>
      <c r="Q123" s="227">
        <v>0</v>
      </c>
      <c r="R123" s="227">
        <f>Q123*H123</f>
        <v>0</v>
      </c>
      <c r="S123" s="227">
        <v>0</v>
      </c>
      <c r="T123" s="228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29" t="s">
        <v>140</v>
      </c>
      <c r="AT123" s="229" t="s">
        <v>124</v>
      </c>
      <c r="AU123" s="229" t="s">
        <v>83</v>
      </c>
      <c r="AY123" s="17" t="s">
        <v>121</v>
      </c>
      <c r="BE123" s="230">
        <f>IF(N123="základní",J123,0)</f>
        <v>0</v>
      </c>
      <c r="BF123" s="230">
        <f>IF(N123="snížená",J123,0)</f>
        <v>0</v>
      </c>
      <c r="BG123" s="230">
        <f>IF(N123="zákl. přenesená",J123,0)</f>
        <v>0</v>
      </c>
      <c r="BH123" s="230">
        <f>IF(N123="sníž. přenesená",J123,0)</f>
        <v>0</v>
      </c>
      <c r="BI123" s="230">
        <f>IF(N123="nulová",J123,0)</f>
        <v>0</v>
      </c>
      <c r="BJ123" s="17" t="s">
        <v>83</v>
      </c>
      <c r="BK123" s="230">
        <f>ROUND(I123*H123,2)</f>
        <v>0</v>
      </c>
      <c r="BL123" s="17" t="s">
        <v>140</v>
      </c>
      <c r="BM123" s="229" t="s">
        <v>140</v>
      </c>
    </row>
    <row r="124" s="2" customFormat="1">
      <c r="A124" s="38"/>
      <c r="B124" s="39"/>
      <c r="C124" s="218" t="s">
        <v>134</v>
      </c>
      <c r="D124" s="218" t="s">
        <v>124</v>
      </c>
      <c r="E124" s="219" t="s">
        <v>387</v>
      </c>
      <c r="F124" s="220" t="s">
        <v>388</v>
      </c>
      <c r="G124" s="221" t="s">
        <v>165</v>
      </c>
      <c r="H124" s="222">
        <v>2</v>
      </c>
      <c r="I124" s="223"/>
      <c r="J124" s="224">
        <f>ROUND(I124*H124,2)</f>
        <v>0</v>
      </c>
      <c r="K124" s="220" t="s">
        <v>1</v>
      </c>
      <c r="L124" s="44"/>
      <c r="M124" s="225" t="s">
        <v>1</v>
      </c>
      <c r="N124" s="226" t="s">
        <v>40</v>
      </c>
      <c r="O124" s="91"/>
      <c r="P124" s="227">
        <f>O124*H124</f>
        <v>0</v>
      </c>
      <c r="Q124" s="227">
        <v>0</v>
      </c>
      <c r="R124" s="227">
        <f>Q124*H124</f>
        <v>0</v>
      </c>
      <c r="S124" s="227">
        <v>0</v>
      </c>
      <c r="T124" s="228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29" t="s">
        <v>140</v>
      </c>
      <c r="AT124" s="229" t="s">
        <v>124</v>
      </c>
      <c r="AU124" s="229" t="s">
        <v>83</v>
      </c>
      <c r="AY124" s="17" t="s">
        <v>121</v>
      </c>
      <c r="BE124" s="230">
        <f>IF(N124="základní",J124,0)</f>
        <v>0</v>
      </c>
      <c r="BF124" s="230">
        <f>IF(N124="snížená",J124,0)</f>
        <v>0</v>
      </c>
      <c r="BG124" s="230">
        <f>IF(N124="zákl. přenesená",J124,0)</f>
        <v>0</v>
      </c>
      <c r="BH124" s="230">
        <f>IF(N124="sníž. přenesená",J124,0)</f>
        <v>0</v>
      </c>
      <c r="BI124" s="230">
        <f>IF(N124="nulová",J124,0)</f>
        <v>0</v>
      </c>
      <c r="BJ124" s="17" t="s">
        <v>83</v>
      </c>
      <c r="BK124" s="230">
        <f>ROUND(I124*H124,2)</f>
        <v>0</v>
      </c>
      <c r="BL124" s="17" t="s">
        <v>140</v>
      </c>
      <c r="BM124" s="229" t="s">
        <v>146</v>
      </c>
    </row>
    <row r="125" s="2" customFormat="1">
      <c r="A125" s="38"/>
      <c r="B125" s="39"/>
      <c r="C125" s="218" t="s">
        <v>140</v>
      </c>
      <c r="D125" s="218" t="s">
        <v>124</v>
      </c>
      <c r="E125" s="219" t="s">
        <v>389</v>
      </c>
      <c r="F125" s="220" t="s">
        <v>390</v>
      </c>
      <c r="G125" s="221" t="s">
        <v>386</v>
      </c>
      <c r="H125" s="222">
        <v>2</v>
      </c>
      <c r="I125" s="223"/>
      <c r="J125" s="224">
        <f>ROUND(I125*H125,2)</f>
        <v>0</v>
      </c>
      <c r="K125" s="220" t="s">
        <v>1</v>
      </c>
      <c r="L125" s="44"/>
      <c r="M125" s="225" t="s">
        <v>1</v>
      </c>
      <c r="N125" s="226" t="s">
        <v>40</v>
      </c>
      <c r="O125" s="91"/>
      <c r="P125" s="227">
        <f>O125*H125</f>
        <v>0</v>
      </c>
      <c r="Q125" s="227">
        <v>0</v>
      </c>
      <c r="R125" s="227">
        <f>Q125*H125</f>
        <v>0</v>
      </c>
      <c r="S125" s="227">
        <v>0</v>
      </c>
      <c r="T125" s="228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29" t="s">
        <v>140</v>
      </c>
      <c r="AT125" s="229" t="s">
        <v>124</v>
      </c>
      <c r="AU125" s="229" t="s">
        <v>83</v>
      </c>
      <c r="AY125" s="17" t="s">
        <v>121</v>
      </c>
      <c r="BE125" s="230">
        <f>IF(N125="základní",J125,0)</f>
        <v>0</v>
      </c>
      <c r="BF125" s="230">
        <f>IF(N125="snížená",J125,0)</f>
        <v>0</v>
      </c>
      <c r="BG125" s="230">
        <f>IF(N125="zákl. přenesená",J125,0)</f>
        <v>0</v>
      </c>
      <c r="BH125" s="230">
        <f>IF(N125="sníž. přenesená",J125,0)</f>
        <v>0</v>
      </c>
      <c r="BI125" s="230">
        <f>IF(N125="nulová",J125,0)</f>
        <v>0</v>
      </c>
      <c r="BJ125" s="17" t="s">
        <v>83</v>
      </c>
      <c r="BK125" s="230">
        <f>ROUND(I125*H125,2)</f>
        <v>0</v>
      </c>
      <c r="BL125" s="17" t="s">
        <v>140</v>
      </c>
      <c r="BM125" s="229" t="s">
        <v>156</v>
      </c>
    </row>
    <row r="126" s="2" customFormat="1">
      <c r="A126" s="38"/>
      <c r="B126" s="39"/>
      <c r="C126" s="40"/>
      <c r="D126" s="233" t="s">
        <v>285</v>
      </c>
      <c r="E126" s="40"/>
      <c r="F126" s="279" t="s">
        <v>391</v>
      </c>
      <c r="G126" s="40"/>
      <c r="H126" s="40"/>
      <c r="I126" s="280"/>
      <c r="J126" s="40"/>
      <c r="K126" s="40"/>
      <c r="L126" s="44"/>
      <c r="M126" s="281"/>
      <c r="N126" s="282"/>
      <c r="O126" s="91"/>
      <c r="P126" s="91"/>
      <c r="Q126" s="91"/>
      <c r="R126" s="91"/>
      <c r="S126" s="91"/>
      <c r="T126" s="92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T126" s="17" t="s">
        <v>285</v>
      </c>
      <c r="AU126" s="17" t="s">
        <v>83</v>
      </c>
    </row>
    <row r="127" s="2" customFormat="1">
      <c r="A127" s="38"/>
      <c r="B127" s="39"/>
      <c r="C127" s="218" t="s">
        <v>120</v>
      </c>
      <c r="D127" s="218" t="s">
        <v>124</v>
      </c>
      <c r="E127" s="219" t="s">
        <v>392</v>
      </c>
      <c r="F127" s="220" t="s">
        <v>393</v>
      </c>
      <c r="G127" s="221" t="s">
        <v>165</v>
      </c>
      <c r="H127" s="222">
        <v>2</v>
      </c>
      <c r="I127" s="223"/>
      <c r="J127" s="224">
        <f>ROUND(I127*H127,2)</f>
        <v>0</v>
      </c>
      <c r="K127" s="220" t="s">
        <v>1</v>
      </c>
      <c r="L127" s="44"/>
      <c r="M127" s="225" t="s">
        <v>1</v>
      </c>
      <c r="N127" s="226" t="s">
        <v>40</v>
      </c>
      <c r="O127" s="91"/>
      <c r="P127" s="227">
        <f>O127*H127</f>
        <v>0</v>
      </c>
      <c r="Q127" s="227">
        <v>0</v>
      </c>
      <c r="R127" s="227">
        <f>Q127*H127</f>
        <v>0</v>
      </c>
      <c r="S127" s="227">
        <v>0</v>
      </c>
      <c r="T127" s="228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29" t="s">
        <v>140</v>
      </c>
      <c r="AT127" s="229" t="s">
        <v>124</v>
      </c>
      <c r="AU127" s="229" t="s">
        <v>83</v>
      </c>
      <c r="AY127" s="17" t="s">
        <v>121</v>
      </c>
      <c r="BE127" s="230">
        <f>IF(N127="základní",J127,0)</f>
        <v>0</v>
      </c>
      <c r="BF127" s="230">
        <f>IF(N127="snížená",J127,0)</f>
        <v>0</v>
      </c>
      <c r="BG127" s="230">
        <f>IF(N127="zákl. přenesená",J127,0)</f>
        <v>0</v>
      </c>
      <c r="BH127" s="230">
        <f>IF(N127="sníž. přenesená",J127,0)</f>
        <v>0</v>
      </c>
      <c r="BI127" s="230">
        <f>IF(N127="nulová",J127,0)</f>
        <v>0</v>
      </c>
      <c r="BJ127" s="17" t="s">
        <v>83</v>
      </c>
      <c r="BK127" s="230">
        <f>ROUND(I127*H127,2)</f>
        <v>0</v>
      </c>
      <c r="BL127" s="17" t="s">
        <v>140</v>
      </c>
      <c r="BM127" s="229" t="s">
        <v>222</v>
      </c>
    </row>
    <row r="128" s="2" customFormat="1">
      <c r="A128" s="38"/>
      <c r="B128" s="39"/>
      <c r="C128" s="218" t="s">
        <v>146</v>
      </c>
      <c r="D128" s="218" t="s">
        <v>124</v>
      </c>
      <c r="E128" s="219" t="s">
        <v>394</v>
      </c>
      <c r="F128" s="220" t="s">
        <v>395</v>
      </c>
      <c r="G128" s="221" t="s">
        <v>386</v>
      </c>
      <c r="H128" s="222">
        <v>2</v>
      </c>
      <c r="I128" s="223"/>
      <c r="J128" s="224">
        <f>ROUND(I128*H128,2)</f>
        <v>0</v>
      </c>
      <c r="K128" s="220" t="s">
        <v>1</v>
      </c>
      <c r="L128" s="44"/>
      <c r="M128" s="225" t="s">
        <v>1</v>
      </c>
      <c r="N128" s="226" t="s">
        <v>40</v>
      </c>
      <c r="O128" s="91"/>
      <c r="P128" s="227">
        <f>O128*H128</f>
        <v>0</v>
      </c>
      <c r="Q128" s="227">
        <v>0</v>
      </c>
      <c r="R128" s="227">
        <f>Q128*H128</f>
        <v>0</v>
      </c>
      <c r="S128" s="227">
        <v>0</v>
      </c>
      <c r="T128" s="228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29" t="s">
        <v>140</v>
      </c>
      <c r="AT128" s="229" t="s">
        <v>124</v>
      </c>
      <c r="AU128" s="229" t="s">
        <v>83</v>
      </c>
      <c r="AY128" s="17" t="s">
        <v>121</v>
      </c>
      <c r="BE128" s="230">
        <f>IF(N128="základní",J128,0)</f>
        <v>0</v>
      </c>
      <c r="BF128" s="230">
        <f>IF(N128="snížená",J128,0)</f>
        <v>0</v>
      </c>
      <c r="BG128" s="230">
        <f>IF(N128="zákl. přenesená",J128,0)</f>
        <v>0</v>
      </c>
      <c r="BH128" s="230">
        <f>IF(N128="sníž. přenesená",J128,0)</f>
        <v>0</v>
      </c>
      <c r="BI128" s="230">
        <f>IF(N128="nulová",J128,0)</f>
        <v>0</v>
      </c>
      <c r="BJ128" s="17" t="s">
        <v>83</v>
      </c>
      <c r="BK128" s="230">
        <f>ROUND(I128*H128,2)</f>
        <v>0</v>
      </c>
      <c r="BL128" s="17" t="s">
        <v>140</v>
      </c>
      <c r="BM128" s="229" t="s">
        <v>232</v>
      </c>
    </row>
    <row r="129" s="2" customFormat="1">
      <c r="A129" s="38"/>
      <c r="B129" s="39"/>
      <c r="C129" s="40"/>
      <c r="D129" s="233" t="s">
        <v>285</v>
      </c>
      <c r="E129" s="40"/>
      <c r="F129" s="279" t="s">
        <v>396</v>
      </c>
      <c r="G129" s="40"/>
      <c r="H129" s="40"/>
      <c r="I129" s="280"/>
      <c r="J129" s="40"/>
      <c r="K129" s="40"/>
      <c r="L129" s="44"/>
      <c r="M129" s="281"/>
      <c r="N129" s="282"/>
      <c r="O129" s="91"/>
      <c r="P129" s="91"/>
      <c r="Q129" s="91"/>
      <c r="R129" s="91"/>
      <c r="S129" s="91"/>
      <c r="T129" s="92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7" t="s">
        <v>285</v>
      </c>
      <c r="AU129" s="17" t="s">
        <v>83</v>
      </c>
    </row>
    <row r="130" s="2" customFormat="1" ht="16.5" customHeight="1">
      <c r="A130" s="38"/>
      <c r="B130" s="39"/>
      <c r="C130" s="218" t="s">
        <v>150</v>
      </c>
      <c r="D130" s="218" t="s">
        <v>124</v>
      </c>
      <c r="E130" s="219" t="s">
        <v>397</v>
      </c>
      <c r="F130" s="220" t="s">
        <v>398</v>
      </c>
      <c r="G130" s="221" t="s">
        <v>165</v>
      </c>
      <c r="H130" s="222">
        <v>2</v>
      </c>
      <c r="I130" s="223"/>
      <c r="J130" s="224">
        <f>ROUND(I130*H130,2)</f>
        <v>0</v>
      </c>
      <c r="K130" s="220" t="s">
        <v>1</v>
      </c>
      <c r="L130" s="44"/>
      <c r="M130" s="225" t="s">
        <v>1</v>
      </c>
      <c r="N130" s="226" t="s">
        <v>40</v>
      </c>
      <c r="O130" s="91"/>
      <c r="P130" s="227">
        <f>O130*H130</f>
        <v>0</v>
      </c>
      <c r="Q130" s="227">
        <v>0</v>
      </c>
      <c r="R130" s="227">
        <f>Q130*H130</f>
        <v>0</v>
      </c>
      <c r="S130" s="227">
        <v>0</v>
      </c>
      <c r="T130" s="228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29" t="s">
        <v>140</v>
      </c>
      <c r="AT130" s="229" t="s">
        <v>124</v>
      </c>
      <c r="AU130" s="229" t="s">
        <v>83</v>
      </c>
      <c r="AY130" s="17" t="s">
        <v>121</v>
      </c>
      <c r="BE130" s="230">
        <f>IF(N130="základní",J130,0)</f>
        <v>0</v>
      </c>
      <c r="BF130" s="230">
        <f>IF(N130="snížená",J130,0)</f>
        <v>0</v>
      </c>
      <c r="BG130" s="230">
        <f>IF(N130="zákl. přenesená",J130,0)</f>
        <v>0</v>
      </c>
      <c r="BH130" s="230">
        <f>IF(N130="sníž. přenesená",J130,0)</f>
        <v>0</v>
      </c>
      <c r="BI130" s="230">
        <f>IF(N130="nulová",J130,0)</f>
        <v>0</v>
      </c>
      <c r="BJ130" s="17" t="s">
        <v>83</v>
      </c>
      <c r="BK130" s="230">
        <f>ROUND(I130*H130,2)</f>
        <v>0</v>
      </c>
      <c r="BL130" s="17" t="s">
        <v>140</v>
      </c>
      <c r="BM130" s="229" t="s">
        <v>241</v>
      </c>
    </row>
    <row r="131" s="2" customFormat="1">
      <c r="A131" s="38"/>
      <c r="B131" s="39"/>
      <c r="C131" s="218" t="s">
        <v>156</v>
      </c>
      <c r="D131" s="218" t="s">
        <v>124</v>
      </c>
      <c r="E131" s="219" t="s">
        <v>399</v>
      </c>
      <c r="F131" s="220" t="s">
        <v>400</v>
      </c>
      <c r="G131" s="221" t="s">
        <v>165</v>
      </c>
      <c r="H131" s="222">
        <v>2</v>
      </c>
      <c r="I131" s="223"/>
      <c r="J131" s="224">
        <f>ROUND(I131*H131,2)</f>
        <v>0</v>
      </c>
      <c r="K131" s="220" t="s">
        <v>1</v>
      </c>
      <c r="L131" s="44"/>
      <c r="M131" s="225" t="s">
        <v>1</v>
      </c>
      <c r="N131" s="226" t="s">
        <v>40</v>
      </c>
      <c r="O131" s="91"/>
      <c r="P131" s="227">
        <f>O131*H131</f>
        <v>0</v>
      </c>
      <c r="Q131" s="227">
        <v>0</v>
      </c>
      <c r="R131" s="227">
        <f>Q131*H131</f>
        <v>0</v>
      </c>
      <c r="S131" s="227">
        <v>0</v>
      </c>
      <c r="T131" s="228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29" t="s">
        <v>140</v>
      </c>
      <c r="AT131" s="229" t="s">
        <v>124</v>
      </c>
      <c r="AU131" s="229" t="s">
        <v>83</v>
      </c>
      <c r="AY131" s="17" t="s">
        <v>121</v>
      </c>
      <c r="BE131" s="230">
        <f>IF(N131="základní",J131,0)</f>
        <v>0</v>
      </c>
      <c r="BF131" s="230">
        <f>IF(N131="snížená",J131,0)</f>
        <v>0</v>
      </c>
      <c r="BG131" s="230">
        <f>IF(N131="zákl. přenesená",J131,0)</f>
        <v>0</v>
      </c>
      <c r="BH131" s="230">
        <f>IF(N131="sníž. přenesená",J131,0)</f>
        <v>0</v>
      </c>
      <c r="BI131" s="230">
        <f>IF(N131="nulová",J131,0)</f>
        <v>0</v>
      </c>
      <c r="BJ131" s="17" t="s">
        <v>83</v>
      </c>
      <c r="BK131" s="230">
        <f>ROUND(I131*H131,2)</f>
        <v>0</v>
      </c>
      <c r="BL131" s="17" t="s">
        <v>140</v>
      </c>
      <c r="BM131" s="229" t="s">
        <v>248</v>
      </c>
    </row>
    <row r="132" s="2" customFormat="1">
      <c r="A132" s="38"/>
      <c r="B132" s="39"/>
      <c r="C132" s="218" t="s">
        <v>162</v>
      </c>
      <c r="D132" s="218" t="s">
        <v>124</v>
      </c>
      <c r="E132" s="219" t="s">
        <v>401</v>
      </c>
      <c r="F132" s="220" t="s">
        <v>402</v>
      </c>
      <c r="G132" s="221" t="s">
        <v>269</v>
      </c>
      <c r="H132" s="222">
        <v>30</v>
      </c>
      <c r="I132" s="223"/>
      <c r="J132" s="224">
        <f>ROUND(I132*H132,2)</f>
        <v>0</v>
      </c>
      <c r="K132" s="220" t="s">
        <v>1</v>
      </c>
      <c r="L132" s="44"/>
      <c r="M132" s="225" t="s">
        <v>1</v>
      </c>
      <c r="N132" s="226" t="s">
        <v>40</v>
      </c>
      <c r="O132" s="91"/>
      <c r="P132" s="227">
        <f>O132*H132</f>
        <v>0</v>
      </c>
      <c r="Q132" s="227">
        <v>0</v>
      </c>
      <c r="R132" s="227">
        <f>Q132*H132</f>
        <v>0</v>
      </c>
      <c r="S132" s="227">
        <v>0</v>
      </c>
      <c r="T132" s="228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29" t="s">
        <v>140</v>
      </c>
      <c r="AT132" s="229" t="s">
        <v>124</v>
      </c>
      <c r="AU132" s="229" t="s">
        <v>83</v>
      </c>
      <c r="AY132" s="17" t="s">
        <v>121</v>
      </c>
      <c r="BE132" s="230">
        <f>IF(N132="základní",J132,0)</f>
        <v>0</v>
      </c>
      <c r="BF132" s="230">
        <f>IF(N132="snížená",J132,0)</f>
        <v>0</v>
      </c>
      <c r="BG132" s="230">
        <f>IF(N132="zákl. přenesená",J132,0)</f>
        <v>0</v>
      </c>
      <c r="BH132" s="230">
        <f>IF(N132="sníž. přenesená",J132,0)</f>
        <v>0</v>
      </c>
      <c r="BI132" s="230">
        <f>IF(N132="nulová",J132,0)</f>
        <v>0</v>
      </c>
      <c r="BJ132" s="17" t="s">
        <v>83</v>
      </c>
      <c r="BK132" s="230">
        <f>ROUND(I132*H132,2)</f>
        <v>0</v>
      </c>
      <c r="BL132" s="17" t="s">
        <v>140</v>
      </c>
      <c r="BM132" s="229" t="s">
        <v>256</v>
      </c>
    </row>
    <row r="133" s="2" customFormat="1">
      <c r="A133" s="38"/>
      <c r="B133" s="39"/>
      <c r="C133" s="218" t="s">
        <v>222</v>
      </c>
      <c r="D133" s="218" t="s">
        <v>124</v>
      </c>
      <c r="E133" s="219" t="s">
        <v>403</v>
      </c>
      <c r="F133" s="220" t="s">
        <v>404</v>
      </c>
      <c r="G133" s="221" t="s">
        <v>269</v>
      </c>
      <c r="H133" s="222">
        <v>10</v>
      </c>
      <c r="I133" s="223"/>
      <c r="J133" s="224">
        <f>ROUND(I133*H133,2)</f>
        <v>0</v>
      </c>
      <c r="K133" s="220" t="s">
        <v>1</v>
      </c>
      <c r="L133" s="44"/>
      <c r="M133" s="225" t="s">
        <v>1</v>
      </c>
      <c r="N133" s="226" t="s">
        <v>40</v>
      </c>
      <c r="O133" s="91"/>
      <c r="P133" s="227">
        <f>O133*H133</f>
        <v>0</v>
      </c>
      <c r="Q133" s="227">
        <v>0</v>
      </c>
      <c r="R133" s="227">
        <f>Q133*H133</f>
        <v>0</v>
      </c>
      <c r="S133" s="227">
        <v>0</v>
      </c>
      <c r="T133" s="228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29" t="s">
        <v>140</v>
      </c>
      <c r="AT133" s="229" t="s">
        <v>124</v>
      </c>
      <c r="AU133" s="229" t="s">
        <v>83</v>
      </c>
      <c r="AY133" s="17" t="s">
        <v>121</v>
      </c>
      <c r="BE133" s="230">
        <f>IF(N133="základní",J133,0)</f>
        <v>0</v>
      </c>
      <c r="BF133" s="230">
        <f>IF(N133="snížená",J133,0)</f>
        <v>0</v>
      </c>
      <c r="BG133" s="230">
        <f>IF(N133="zákl. přenesená",J133,0)</f>
        <v>0</v>
      </c>
      <c r="BH133" s="230">
        <f>IF(N133="sníž. přenesená",J133,0)</f>
        <v>0</v>
      </c>
      <c r="BI133" s="230">
        <f>IF(N133="nulová",J133,0)</f>
        <v>0</v>
      </c>
      <c r="BJ133" s="17" t="s">
        <v>83</v>
      </c>
      <c r="BK133" s="230">
        <f>ROUND(I133*H133,2)</f>
        <v>0</v>
      </c>
      <c r="BL133" s="17" t="s">
        <v>140</v>
      </c>
      <c r="BM133" s="229" t="s">
        <v>266</v>
      </c>
    </row>
    <row r="134" s="2" customFormat="1">
      <c r="A134" s="38"/>
      <c r="B134" s="39"/>
      <c r="C134" s="218" t="s">
        <v>227</v>
      </c>
      <c r="D134" s="218" t="s">
        <v>124</v>
      </c>
      <c r="E134" s="219" t="s">
        <v>405</v>
      </c>
      <c r="F134" s="220" t="s">
        <v>406</v>
      </c>
      <c r="G134" s="221" t="s">
        <v>165</v>
      </c>
      <c r="H134" s="222">
        <v>2</v>
      </c>
      <c r="I134" s="223"/>
      <c r="J134" s="224">
        <f>ROUND(I134*H134,2)</f>
        <v>0</v>
      </c>
      <c r="K134" s="220" t="s">
        <v>1</v>
      </c>
      <c r="L134" s="44"/>
      <c r="M134" s="225" t="s">
        <v>1</v>
      </c>
      <c r="N134" s="226" t="s">
        <v>40</v>
      </c>
      <c r="O134" s="91"/>
      <c r="P134" s="227">
        <f>O134*H134</f>
        <v>0</v>
      </c>
      <c r="Q134" s="227">
        <v>0</v>
      </c>
      <c r="R134" s="227">
        <f>Q134*H134</f>
        <v>0</v>
      </c>
      <c r="S134" s="227">
        <v>0</v>
      </c>
      <c r="T134" s="228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29" t="s">
        <v>140</v>
      </c>
      <c r="AT134" s="229" t="s">
        <v>124</v>
      </c>
      <c r="AU134" s="229" t="s">
        <v>83</v>
      </c>
      <c r="AY134" s="17" t="s">
        <v>121</v>
      </c>
      <c r="BE134" s="230">
        <f>IF(N134="základní",J134,0)</f>
        <v>0</v>
      </c>
      <c r="BF134" s="230">
        <f>IF(N134="snížená",J134,0)</f>
        <v>0</v>
      </c>
      <c r="BG134" s="230">
        <f>IF(N134="zákl. přenesená",J134,0)</f>
        <v>0</v>
      </c>
      <c r="BH134" s="230">
        <f>IF(N134="sníž. přenesená",J134,0)</f>
        <v>0</v>
      </c>
      <c r="BI134" s="230">
        <f>IF(N134="nulová",J134,0)</f>
        <v>0</v>
      </c>
      <c r="BJ134" s="17" t="s">
        <v>83</v>
      </c>
      <c r="BK134" s="230">
        <f>ROUND(I134*H134,2)</f>
        <v>0</v>
      </c>
      <c r="BL134" s="17" t="s">
        <v>140</v>
      </c>
      <c r="BM134" s="229" t="s">
        <v>276</v>
      </c>
    </row>
    <row r="135" s="2" customFormat="1">
      <c r="A135" s="38"/>
      <c r="B135" s="39"/>
      <c r="C135" s="218" t="s">
        <v>232</v>
      </c>
      <c r="D135" s="218" t="s">
        <v>124</v>
      </c>
      <c r="E135" s="219" t="s">
        <v>407</v>
      </c>
      <c r="F135" s="220" t="s">
        <v>408</v>
      </c>
      <c r="G135" s="221" t="s">
        <v>165</v>
      </c>
      <c r="H135" s="222">
        <v>4</v>
      </c>
      <c r="I135" s="223"/>
      <c r="J135" s="224">
        <f>ROUND(I135*H135,2)</f>
        <v>0</v>
      </c>
      <c r="K135" s="220" t="s">
        <v>1</v>
      </c>
      <c r="L135" s="44"/>
      <c r="M135" s="225" t="s">
        <v>1</v>
      </c>
      <c r="N135" s="226" t="s">
        <v>40</v>
      </c>
      <c r="O135" s="91"/>
      <c r="P135" s="227">
        <f>O135*H135</f>
        <v>0</v>
      </c>
      <c r="Q135" s="227">
        <v>0</v>
      </c>
      <c r="R135" s="227">
        <f>Q135*H135</f>
        <v>0</v>
      </c>
      <c r="S135" s="227">
        <v>0</v>
      </c>
      <c r="T135" s="228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29" t="s">
        <v>140</v>
      </c>
      <c r="AT135" s="229" t="s">
        <v>124</v>
      </c>
      <c r="AU135" s="229" t="s">
        <v>83</v>
      </c>
      <c r="AY135" s="17" t="s">
        <v>121</v>
      </c>
      <c r="BE135" s="230">
        <f>IF(N135="základní",J135,0)</f>
        <v>0</v>
      </c>
      <c r="BF135" s="230">
        <f>IF(N135="snížená",J135,0)</f>
        <v>0</v>
      </c>
      <c r="BG135" s="230">
        <f>IF(N135="zákl. přenesená",J135,0)</f>
        <v>0</v>
      </c>
      <c r="BH135" s="230">
        <f>IF(N135="sníž. přenesená",J135,0)</f>
        <v>0</v>
      </c>
      <c r="BI135" s="230">
        <f>IF(N135="nulová",J135,0)</f>
        <v>0</v>
      </c>
      <c r="BJ135" s="17" t="s">
        <v>83</v>
      </c>
      <c r="BK135" s="230">
        <f>ROUND(I135*H135,2)</f>
        <v>0</v>
      </c>
      <c r="BL135" s="17" t="s">
        <v>140</v>
      </c>
      <c r="BM135" s="229" t="s">
        <v>288</v>
      </c>
    </row>
    <row r="136" s="2" customFormat="1" ht="16.5" customHeight="1">
      <c r="A136" s="38"/>
      <c r="B136" s="39"/>
      <c r="C136" s="218" t="s">
        <v>236</v>
      </c>
      <c r="D136" s="218" t="s">
        <v>124</v>
      </c>
      <c r="E136" s="219" t="s">
        <v>409</v>
      </c>
      <c r="F136" s="220" t="s">
        <v>410</v>
      </c>
      <c r="G136" s="221" t="s">
        <v>165</v>
      </c>
      <c r="H136" s="222">
        <v>6</v>
      </c>
      <c r="I136" s="223"/>
      <c r="J136" s="224">
        <f>ROUND(I136*H136,2)</f>
        <v>0</v>
      </c>
      <c r="K136" s="220" t="s">
        <v>1</v>
      </c>
      <c r="L136" s="44"/>
      <c r="M136" s="225" t="s">
        <v>1</v>
      </c>
      <c r="N136" s="226" t="s">
        <v>40</v>
      </c>
      <c r="O136" s="91"/>
      <c r="P136" s="227">
        <f>O136*H136</f>
        <v>0</v>
      </c>
      <c r="Q136" s="227">
        <v>0</v>
      </c>
      <c r="R136" s="227">
        <f>Q136*H136</f>
        <v>0</v>
      </c>
      <c r="S136" s="227">
        <v>0</v>
      </c>
      <c r="T136" s="228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29" t="s">
        <v>140</v>
      </c>
      <c r="AT136" s="229" t="s">
        <v>124</v>
      </c>
      <c r="AU136" s="229" t="s">
        <v>83</v>
      </c>
      <c r="AY136" s="17" t="s">
        <v>121</v>
      </c>
      <c r="BE136" s="230">
        <f>IF(N136="základní",J136,0)</f>
        <v>0</v>
      </c>
      <c r="BF136" s="230">
        <f>IF(N136="snížená",J136,0)</f>
        <v>0</v>
      </c>
      <c r="BG136" s="230">
        <f>IF(N136="zákl. přenesená",J136,0)</f>
        <v>0</v>
      </c>
      <c r="BH136" s="230">
        <f>IF(N136="sníž. přenesená",J136,0)</f>
        <v>0</v>
      </c>
      <c r="BI136" s="230">
        <f>IF(N136="nulová",J136,0)</f>
        <v>0</v>
      </c>
      <c r="BJ136" s="17" t="s">
        <v>83</v>
      </c>
      <c r="BK136" s="230">
        <f>ROUND(I136*H136,2)</f>
        <v>0</v>
      </c>
      <c r="BL136" s="17" t="s">
        <v>140</v>
      </c>
      <c r="BM136" s="229" t="s">
        <v>299</v>
      </c>
    </row>
    <row r="137" s="2" customFormat="1" ht="16.5" customHeight="1">
      <c r="A137" s="38"/>
      <c r="B137" s="39"/>
      <c r="C137" s="218" t="s">
        <v>241</v>
      </c>
      <c r="D137" s="218" t="s">
        <v>124</v>
      </c>
      <c r="E137" s="219" t="s">
        <v>411</v>
      </c>
      <c r="F137" s="220" t="s">
        <v>412</v>
      </c>
      <c r="G137" s="221" t="s">
        <v>165</v>
      </c>
      <c r="H137" s="222">
        <v>2</v>
      </c>
      <c r="I137" s="223"/>
      <c r="J137" s="224">
        <f>ROUND(I137*H137,2)</f>
        <v>0</v>
      </c>
      <c r="K137" s="220" t="s">
        <v>1</v>
      </c>
      <c r="L137" s="44"/>
      <c r="M137" s="225" t="s">
        <v>1</v>
      </c>
      <c r="N137" s="226" t="s">
        <v>40</v>
      </c>
      <c r="O137" s="91"/>
      <c r="P137" s="227">
        <f>O137*H137</f>
        <v>0</v>
      </c>
      <c r="Q137" s="227">
        <v>0</v>
      </c>
      <c r="R137" s="227">
        <f>Q137*H137</f>
        <v>0</v>
      </c>
      <c r="S137" s="227">
        <v>0</v>
      </c>
      <c r="T137" s="228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29" t="s">
        <v>140</v>
      </c>
      <c r="AT137" s="229" t="s">
        <v>124</v>
      </c>
      <c r="AU137" s="229" t="s">
        <v>83</v>
      </c>
      <c r="AY137" s="17" t="s">
        <v>121</v>
      </c>
      <c r="BE137" s="230">
        <f>IF(N137="základní",J137,0)</f>
        <v>0</v>
      </c>
      <c r="BF137" s="230">
        <f>IF(N137="snížená",J137,0)</f>
        <v>0</v>
      </c>
      <c r="BG137" s="230">
        <f>IF(N137="zákl. přenesená",J137,0)</f>
        <v>0</v>
      </c>
      <c r="BH137" s="230">
        <f>IF(N137="sníž. přenesená",J137,0)</f>
        <v>0</v>
      </c>
      <c r="BI137" s="230">
        <f>IF(N137="nulová",J137,0)</f>
        <v>0</v>
      </c>
      <c r="BJ137" s="17" t="s">
        <v>83</v>
      </c>
      <c r="BK137" s="230">
        <f>ROUND(I137*H137,2)</f>
        <v>0</v>
      </c>
      <c r="BL137" s="17" t="s">
        <v>140</v>
      </c>
      <c r="BM137" s="229" t="s">
        <v>310</v>
      </c>
    </row>
    <row r="138" s="2" customFormat="1" ht="16.5" customHeight="1">
      <c r="A138" s="38"/>
      <c r="B138" s="39"/>
      <c r="C138" s="218" t="s">
        <v>8</v>
      </c>
      <c r="D138" s="218" t="s">
        <v>124</v>
      </c>
      <c r="E138" s="219" t="s">
        <v>413</v>
      </c>
      <c r="F138" s="220" t="s">
        <v>414</v>
      </c>
      <c r="G138" s="221" t="s">
        <v>165</v>
      </c>
      <c r="H138" s="222">
        <v>2</v>
      </c>
      <c r="I138" s="223"/>
      <c r="J138" s="224">
        <f>ROUND(I138*H138,2)</f>
        <v>0</v>
      </c>
      <c r="K138" s="220" t="s">
        <v>1</v>
      </c>
      <c r="L138" s="44"/>
      <c r="M138" s="225" t="s">
        <v>1</v>
      </c>
      <c r="N138" s="226" t="s">
        <v>40</v>
      </c>
      <c r="O138" s="91"/>
      <c r="P138" s="227">
        <f>O138*H138</f>
        <v>0</v>
      </c>
      <c r="Q138" s="227">
        <v>0</v>
      </c>
      <c r="R138" s="227">
        <f>Q138*H138</f>
        <v>0</v>
      </c>
      <c r="S138" s="227">
        <v>0</v>
      </c>
      <c r="T138" s="228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29" t="s">
        <v>140</v>
      </c>
      <c r="AT138" s="229" t="s">
        <v>124</v>
      </c>
      <c r="AU138" s="229" t="s">
        <v>83</v>
      </c>
      <c r="AY138" s="17" t="s">
        <v>121</v>
      </c>
      <c r="BE138" s="230">
        <f>IF(N138="základní",J138,0)</f>
        <v>0</v>
      </c>
      <c r="BF138" s="230">
        <f>IF(N138="snížená",J138,0)</f>
        <v>0</v>
      </c>
      <c r="BG138" s="230">
        <f>IF(N138="zákl. přenesená",J138,0)</f>
        <v>0</v>
      </c>
      <c r="BH138" s="230">
        <f>IF(N138="sníž. přenesená",J138,0)</f>
        <v>0</v>
      </c>
      <c r="BI138" s="230">
        <f>IF(N138="nulová",J138,0)</f>
        <v>0</v>
      </c>
      <c r="BJ138" s="17" t="s">
        <v>83</v>
      </c>
      <c r="BK138" s="230">
        <f>ROUND(I138*H138,2)</f>
        <v>0</v>
      </c>
      <c r="BL138" s="17" t="s">
        <v>140</v>
      </c>
      <c r="BM138" s="229" t="s">
        <v>319</v>
      </c>
    </row>
    <row r="139" s="2" customFormat="1" ht="16.5" customHeight="1">
      <c r="A139" s="38"/>
      <c r="B139" s="39"/>
      <c r="C139" s="218" t="s">
        <v>248</v>
      </c>
      <c r="D139" s="218" t="s">
        <v>124</v>
      </c>
      <c r="E139" s="219" t="s">
        <v>415</v>
      </c>
      <c r="F139" s="220" t="s">
        <v>416</v>
      </c>
      <c r="G139" s="221" t="s">
        <v>165</v>
      </c>
      <c r="H139" s="222">
        <v>2</v>
      </c>
      <c r="I139" s="223"/>
      <c r="J139" s="224">
        <f>ROUND(I139*H139,2)</f>
        <v>0</v>
      </c>
      <c r="K139" s="220" t="s">
        <v>1</v>
      </c>
      <c r="L139" s="44"/>
      <c r="M139" s="225" t="s">
        <v>1</v>
      </c>
      <c r="N139" s="226" t="s">
        <v>40</v>
      </c>
      <c r="O139" s="91"/>
      <c r="P139" s="227">
        <f>O139*H139</f>
        <v>0</v>
      </c>
      <c r="Q139" s="227">
        <v>0</v>
      </c>
      <c r="R139" s="227">
        <f>Q139*H139</f>
        <v>0</v>
      </c>
      <c r="S139" s="227">
        <v>0</v>
      </c>
      <c r="T139" s="228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29" t="s">
        <v>140</v>
      </c>
      <c r="AT139" s="229" t="s">
        <v>124</v>
      </c>
      <c r="AU139" s="229" t="s">
        <v>83</v>
      </c>
      <c r="AY139" s="17" t="s">
        <v>121</v>
      </c>
      <c r="BE139" s="230">
        <f>IF(N139="základní",J139,0)</f>
        <v>0</v>
      </c>
      <c r="BF139" s="230">
        <f>IF(N139="snížená",J139,0)</f>
        <v>0</v>
      </c>
      <c r="BG139" s="230">
        <f>IF(N139="zákl. přenesená",J139,0)</f>
        <v>0</v>
      </c>
      <c r="BH139" s="230">
        <f>IF(N139="sníž. přenesená",J139,0)</f>
        <v>0</v>
      </c>
      <c r="BI139" s="230">
        <f>IF(N139="nulová",J139,0)</f>
        <v>0</v>
      </c>
      <c r="BJ139" s="17" t="s">
        <v>83</v>
      </c>
      <c r="BK139" s="230">
        <f>ROUND(I139*H139,2)</f>
        <v>0</v>
      </c>
      <c r="BL139" s="17" t="s">
        <v>140</v>
      </c>
      <c r="BM139" s="229" t="s">
        <v>333</v>
      </c>
    </row>
    <row r="140" s="2" customFormat="1" ht="16.5" customHeight="1">
      <c r="A140" s="38"/>
      <c r="B140" s="39"/>
      <c r="C140" s="218" t="s">
        <v>252</v>
      </c>
      <c r="D140" s="218" t="s">
        <v>124</v>
      </c>
      <c r="E140" s="219" t="s">
        <v>417</v>
      </c>
      <c r="F140" s="220" t="s">
        <v>418</v>
      </c>
      <c r="G140" s="221" t="s">
        <v>269</v>
      </c>
      <c r="H140" s="222">
        <v>2</v>
      </c>
      <c r="I140" s="223"/>
      <c r="J140" s="224">
        <f>ROUND(I140*H140,2)</f>
        <v>0</v>
      </c>
      <c r="K140" s="220" t="s">
        <v>1</v>
      </c>
      <c r="L140" s="44"/>
      <c r="M140" s="225" t="s">
        <v>1</v>
      </c>
      <c r="N140" s="226" t="s">
        <v>40</v>
      </c>
      <c r="O140" s="91"/>
      <c r="P140" s="227">
        <f>O140*H140</f>
        <v>0</v>
      </c>
      <c r="Q140" s="227">
        <v>0</v>
      </c>
      <c r="R140" s="227">
        <f>Q140*H140</f>
        <v>0</v>
      </c>
      <c r="S140" s="227">
        <v>0</v>
      </c>
      <c r="T140" s="228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29" t="s">
        <v>140</v>
      </c>
      <c r="AT140" s="229" t="s">
        <v>124</v>
      </c>
      <c r="AU140" s="229" t="s">
        <v>83</v>
      </c>
      <c r="AY140" s="17" t="s">
        <v>121</v>
      </c>
      <c r="BE140" s="230">
        <f>IF(N140="základní",J140,0)</f>
        <v>0</v>
      </c>
      <c r="BF140" s="230">
        <f>IF(N140="snížená",J140,0)</f>
        <v>0</v>
      </c>
      <c r="BG140" s="230">
        <f>IF(N140="zákl. přenesená",J140,0)</f>
        <v>0</v>
      </c>
      <c r="BH140" s="230">
        <f>IF(N140="sníž. přenesená",J140,0)</f>
        <v>0</v>
      </c>
      <c r="BI140" s="230">
        <f>IF(N140="nulová",J140,0)</f>
        <v>0</v>
      </c>
      <c r="BJ140" s="17" t="s">
        <v>83</v>
      </c>
      <c r="BK140" s="230">
        <f>ROUND(I140*H140,2)</f>
        <v>0</v>
      </c>
      <c r="BL140" s="17" t="s">
        <v>140</v>
      </c>
      <c r="BM140" s="229" t="s">
        <v>343</v>
      </c>
    </row>
    <row r="141" s="2" customFormat="1" ht="16.5" customHeight="1">
      <c r="A141" s="38"/>
      <c r="B141" s="39"/>
      <c r="C141" s="218" t="s">
        <v>256</v>
      </c>
      <c r="D141" s="218" t="s">
        <v>124</v>
      </c>
      <c r="E141" s="219" t="s">
        <v>419</v>
      </c>
      <c r="F141" s="220" t="s">
        <v>420</v>
      </c>
      <c r="G141" s="221" t="s">
        <v>165</v>
      </c>
      <c r="H141" s="222">
        <v>2</v>
      </c>
      <c r="I141" s="223"/>
      <c r="J141" s="224">
        <f>ROUND(I141*H141,2)</f>
        <v>0</v>
      </c>
      <c r="K141" s="220" t="s">
        <v>1</v>
      </c>
      <c r="L141" s="44"/>
      <c r="M141" s="225" t="s">
        <v>1</v>
      </c>
      <c r="N141" s="226" t="s">
        <v>40</v>
      </c>
      <c r="O141" s="91"/>
      <c r="P141" s="227">
        <f>O141*H141</f>
        <v>0</v>
      </c>
      <c r="Q141" s="227">
        <v>0</v>
      </c>
      <c r="R141" s="227">
        <f>Q141*H141</f>
        <v>0</v>
      </c>
      <c r="S141" s="227">
        <v>0</v>
      </c>
      <c r="T141" s="228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29" t="s">
        <v>140</v>
      </c>
      <c r="AT141" s="229" t="s">
        <v>124</v>
      </c>
      <c r="AU141" s="229" t="s">
        <v>83</v>
      </c>
      <c r="AY141" s="17" t="s">
        <v>121</v>
      </c>
      <c r="BE141" s="230">
        <f>IF(N141="základní",J141,0)</f>
        <v>0</v>
      </c>
      <c r="BF141" s="230">
        <f>IF(N141="snížená",J141,0)</f>
        <v>0</v>
      </c>
      <c r="BG141" s="230">
        <f>IF(N141="zákl. přenesená",J141,0)</f>
        <v>0</v>
      </c>
      <c r="BH141" s="230">
        <f>IF(N141="sníž. přenesená",J141,0)</f>
        <v>0</v>
      </c>
      <c r="BI141" s="230">
        <f>IF(N141="nulová",J141,0)</f>
        <v>0</v>
      </c>
      <c r="BJ141" s="17" t="s">
        <v>83</v>
      </c>
      <c r="BK141" s="230">
        <f>ROUND(I141*H141,2)</f>
        <v>0</v>
      </c>
      <c r="BL141" s="17" t="s">
        <v>140</v>
      </c>
      <c r="BM141" s="229" t="s">
        <v>353</v>
      </c>
    </row>
    <row r="142" s="2" customFormat="1" ht="21.75" customHeight="1">
      <c r="A142" s="38"/>
      <c r="B142" s="39"/>
      <c r="C142" s="218" t="s">
        <v>260</v>
      </c>
      <c r="D142" s="218" t="s">
        <v>124</v>
      </c>
      <c r="E142" s="219" t="s">
        <v>421</v>
      </c>
      <c r="F142" s="220" t="s">
        <v>422</v>
      </c>
      <c r="G142" s="221" t="s">
        <v>165</v>
      </c>
      <c r="H142" s="222">
        <v>2</v>
      </c>
      <c r="I142" s="223"/>
      <c r="J142" s="224">
        <f>ROUND(I142*H142,2)</f>
        <v>0</v>
      </c>
      <c r="K142" s="220" t="s">
        <v>1</v>
      </c>
      <c r="L142" s="44"/>
      <c r="M142" s="225" t="s">
        <v>1</v>
      </c>
      <c r="N142" s="226" t="s">
        <v>40</v>
      </c>
      <c r="O142" s="91"/>
      <c r="P142" s="227">
        <f>O142*H142</f>
        <v>0</v>
      </c>
      <c r="Q142" s="227">
        <v>0</v>
      </c>
      <c r="R142" s="227">
        <f>Q142*H142</f>
        <v>0</v>
      </c>
      <c r="S142" s="227">
        <v>0</v>
      </c>
      <c r="T142" s="228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29" t="s">
        <v>140</v>
      </c>
      <c r="AT142" s="229" t="s">
        <v>124</v>
      </c>
      <c r="AU142" s="229" t="s">
        <v>83</v>
      </c>
      <c r="AY142" s="17" t="s">
        <v>121</v>
      </c>
      <c r="BE142" s="230">
        <f>IF(N142="základní",J142,0)</f>
        <v>0</v>
      </c>
      <c r="BF142" s="230">
        <f>IF(N142="snížená",J142,0)</f>
        <v>0</v>
      </c>
      <c r="BG142" s="230">
        <f>IF(N142="zákl. přenesená",J142,0)</f>
        <v>0</v>
      </c>
      <c r="BH142" s="230">
        <f>IF(N142="sníž. přenesená",J142,0)</f>
        <v>0</v>
      </c>
      <c r="BI142" s="230">
        <f>IF(N142="nulová",J142,0)</f>
        <v>0</v>
      </c>
      <c r="BJ142" s="17" t="s">
        <v>83</v>
      </c>
      <c r="BK142" s="230">
        <f>ROUND(I142*H142,2)</f>
        <v>0</v>
      </c>
      <c r="BL142" s="17" t="s">
        <v>140</v>
      </c>
      <c r="BM142" s="229" t="s">
        <v>362</v>
      </c>
    </row>
    <row r="143" s="2" customFormat="1" ht="16.5" customHeight="1">
      <c r="A143" s="38"/>
      <c r="B143" s="39"/>
      <c r="C143" s="218" t="s">
        <v>266</v>
      </c>
      <c r="D143" s="218" t="s">
        <v>124</v>
      </c>
      <c r="E143" s="219" t="s">
        <v>423</v>
      </c>
      <c r="F143" s="220" t="s">
        <v>424</v>
      </c>
      <c r="G143" s="221" t="s">
        <v>165</v>
      </c>
      <c r="H143" s="222">
        <v>24</v>
      </c>
      <c r="I143" s="223"/>
      <c r="J143" s="224">
        <f>ROUND(I143*H143,2)</f>
        <v>0</v>
      </c>
      <c r="K143" s="220" t="s">
        <v>1</v>
      </c>
      <c r="L143" s="44"/>
      <c r="M143" s="225" t="s">
        <v>1</v>
      </c>
      <c r="N143" s="226" t="s">
        <v>40</v>
      </c>
      <c r="O143" s="91"/>
      <c r="P143" s="227">
        <f>O143*H143</f>
        <v>0</v>
      </c>
      <c r="Q143" s="227">
        <v>0</v>
      </c>
      <c r="R143" s="227">
        <f>Q143*H143</f>
        <v>0</v>
      </c>
      <c r="S143" s="227">
        <v>0</v>
      </c>
      <c r="T143" s="228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29" t="s">
        <v>140</v>
      </c>
      <c r="AT143" s="229" t="s">
        <v>124</v>
      </c>
      <c r="AU143" s="229" t="s">
        <v>83</v>
      </c>
      <c r="AY143" s="17" t="s">
        <v>121</v>
      </c>
      <c r="BE143" s="230">
        <f>IF(N143="základní",J143,0)</f>
        <v>0</v>
      </c>
      <c r="BF143" s="230">
        <f>IF(N143="snížená",J143,0)</f>
        <v>0</v>
      </c>
      <c r="BG143" s="230">
        <f>IF(N143="zákl. přenesená",J143,0)</f>
        <v>0</v>
      </c>
      <c r="BH143" s="230">
        <f>IF(N143="sníž. přenesená",J143,0)</f>
        <v>0</v>
      </c>
      <c r="BI143" s="230">
        <f>IF(N143="nulová",J143,0)</f>
        <v>0</v>
      </c>
      <c r="BJ143" s="17" t="s">
        <v>83</v>
      </c>
      <c r="BK143" s="230">
        <f>ROUND(I143*H143,2)</f>
        <v>0</v>
      </c>
      <c r="BL143" s="17" t="s">
        <v>140</v>
      </c>
      <c r="BM143" s="229" t="s">
        <v>425</v>
      </c>
    </row>
    <row r="144" s="2" customFormat="1" ht="16.5" customHeight="1">
      <c r="A144" s="38"/>
      <c r="B144" s="39"/>
      <c r="C144" s="218" t="s">
        <v>7</v>
      </c>
      <c r="D144" s="218" t="s">
        <v>124</v>
      </c>
      <c r="E144" s="219" t="s">
        <v>426</v>
      </c>
      <c r="F144" s="220" t="s">
        <v>427</v>
      </c>
      <c r="G144" s="221" t="s">
        <v>165</v>
      </c>
      <c r="H144" s="222">
        <v>32</v>
      </c>
      <c r="I144" s="223"/>
      <c r="J144" s="224">
        <f>ROUND(I144*H144,2)</f>
        <v>0</v>
      </c>
      <c r="K144" s="220" t="s">
        <v>1</v>
      </c>
      <c r="L144" s="44"/>
      <c r="M144" s="225" t="s">
        <v>1</v>
      </c>
      <c r="N144" s="226" t="s">
        <v>40</v>
      </c>
      <c r="O144" s="91"/>
      <c r="P144" s="227">
        <f>O144*H144</f>
        <v>0</v>
      </c>
      <c r="Q144" s="227">
        <v>0</v>
      </c>
      <c r="R144" s="227">
        <f>Q144*H144</f>
        <v>0</v>
      </c>
      <c r="S144" s="227">
        <v>0</v>
      </c>
      <c r="T144" s="228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29" t="s">
        <v>140</v>
      </c>
      <c r="AT144" s="229" t="s">
        <v>124</v>
      </c>
      <c r="AU144" s="229" t="s">
        <v>83</v>
      </c>
      <c r="AY144" s="17" t="s">
        <v>121</v>
      </c>
      <c r="BE144" s="230">
        <f>IF(N144="základní",J144,0)</f>
        <v>0</v>
      </c>
      <c r="BF144" s="230">
        <f>IF(N144="snížená",J144,0)</f>
        <v>0</v>
      </c>
      <c r="BG144" s="230">
        <f>IF(N144="zákl. přenesená",J144,0)</f>
        <v>0</v>
      </c>
      <c r="BH144" s="230">
        <f>IF(N144="sníž. přenesená",J144,0)</f>
        <v>0</v>
      </c>
      <c r="BI144" s="230">
        <f>IF(N144="nulová",J144,0)</f>
        <v>0</v>
      </c>
      <c r="BJ144" s="17" t="s">
        <v>83</v>
      </c>
      <c r="BK144" s="230">
        <f>ROUND(I144*H144,2)</f>
        <v>0</v>
      </c>
      <c r="BL144" s="17" t="s">
        <v>140</v>
      </c>
      <c r="BM144" s="229" t="s">
        <v>428</v>
      </c>
    </row>
    <row r="145" s="2" customFormat="1">
      <c r="A145" s="38"/>
      <c r="B145" s="39"/>
      <c r="C145" s="218" t="s">
        <v>276</v>
      </c>
      <c r="D145" s="218" t="s">
        <v>124</v>
      </c>
      <c r="E145" s="219" t="s">
        <v>429</v>
      </c>
      <c r="F145" s="220" t="s">
        <v>430</v>
      </c>
      <c r="G145" s="221" t="s">
        <v>165</v>
      </c>
      <c r="H145" s="222">
        <v>2</v>
      </c>
      <c r="I145" s="223"/>
      <c r="J145" s="224">
        <f>ROUND(I145*H145,2)</f>
        <v>0</v>
      </c>
      <c r="K145" s="220" t="s">
        <v>1</v>
      </c>
      <c r="L145" s="44"/>
      <c r="M145" s="225" t="s">
        <v>1</v>
      </c>
      <c r="N145" s="226" t="s">
        <v>40</v>
      </c>
      <c r="O145" s="91"/>
      <c r="P145" s="227">
        <f>O145*H145</f>
        <v>0</v>
      </c>
      <c r="Q145" s="227">
        <v>0</v>
      </c>
      <c r="R145" s="227">
        <f>Q145*H145</f>
        <v>0</v>
      </c>
      <c r="S145" s="227">
        <v>0</v>
      </c>
      <c r="T145" s="228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29" t="s">
        <v>140</v>
      </c>
      <c r="AT145" s="229" t="s">
        <v>124</v>
      </c>
      <c r="AU145" s="229" t="s">
        <v>83</v>
      </c>
      <c r="AY145" s="17" t="s">
        <v>121</v>
      </c>
      <c r="BE145" s="230">
        <f>IF(N145="základní",J145,0)</f>
        <v>0</v>
      </c>
      <c r="BF145" s="230">
        <f>IF(N145="snížená",J145,0)</f>
        <v>0</v>
      </c>
      <c r="BG145" s="230">
        <f>IF(N145="zákl. přenesená",J145,0)</f>
        <v>0</v>
      </c>
      <c r="BH145" s="230">
        <f>IF(N145="sníž. přenesená",J145,0)</f>
        <v>0</v>
      </c>
      <c r="BI145" s="230">
        <f>IF(N145="nulová",J145,0)</f>
        <v>0</v>
      </c>
      <c r="BJ145" s="17" t="s">
        <v>83</v>
      </c>
      <c r="BK145" s="230">
        <f>ROUND(I145*H145,2)</f>
        <v>0</v>
      </c>
      <c r="BL145" s="17" t="s">
        <v>140</v>
      </c>
      <c r="BM145" s="229" t="s">
        <v>431</v>
      </c>
    </row>
    <row r="146" s="2" customFormat="1">
      <c r="A146" s="38"/>
      <c r="B146" s="39"/>
      <c r="C146" s="218" t="s">
        <v>281</v>
      </c>
      <c r="D146" s="218" t="s">
        <v>124</v>
      </c>
      <c r="E146" s="219" t="s">
        <v>432</v>
      </c>
      <c r="F146" s="220" t="s">
        <v>433</v>
      </c>
      <c r="G146" s="221" t="s">
        <v>269</v>
      </c>
      <c r="H146" s="222">
        <v>2</v>
      </c>
      <c r="I146" s="223"/>
      <c r="J146" s="224">
        <f>ROUND(I146*H146,2)</f>
        <v>0</v>
      </c>
      <c r="K146" s="220" t="s">
        <v>1</v>
      </c>
      <c r="L146" s="44"/>
      <c r="M146" s="225" t="s">
        <v>1</v>
      </c>
      <c r="N146" s="226" t="s">
        <v>40</v>
      </c>
      <c r="O146" s="91"/>
      <c r="P146" s="227">
        <f>O146*H146</f>
        <v>0</v>
      </c>
      <c r="Q146" s="227">
        <v>0</v>
      </c>
      <c r="R146" s="227">
        <f>Q146*H146</f>
        <v>0</v>
      </c>
      <c r="S146" s="227">
        <v>0</v>
      </c>
      <c r="T146" s="228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29" t="s">
        <v>140</v>
      </c>
      <c r="AT146" s="229" t="s">
        <v>124</v>
      </c>
      <c r="AU146" s="229" t="s">
        <v>83</v>
      </c>
      <c r="AY146" s="17" t="s">
        <v>121</v>
      </c>
      <c r="BE146" s="230">
        <f>IF(N146="základní",J146,0)</f>
        <v>0</v>
      </c>
      <c r="BF146" s="230">
        <f>IF(N146="snížená",J146,0)</f>
        <v>0</v>
      </c>
      <c r="BG146" s="230">
        <f>IF(N146="zákl. přenesená",J146,0)</f>
        <v>0</v>
      </c>
      <c r="BH146" s="230">
        <f>IF(N146="sníž. přenesená",J146,0)</f>
        <v>0</v>
      </c>
      <c r="BI146" s="230">
        <f>IF(N146="nulová",J146,0)</f>
        <v>0</v>
      </c>
      <c r="BJ146" s="17" t="s">
        <v>83</v>
      </c>
      <c r="BK146" s="230">
        <f>ROUND(I146*H146,2)</f>
        <v>0</v>
      </c>
      <c r="BL146" s="17" t="s">
        <v>140</v>
      </c>
      <c r="BM146" s="229" t="s">
        <v>434</v>
      </c>
    </row>
    <row r="147" s="2" customFormat="1" ht="16.5" customHeight="1">
      <c r="A147" s="38"/>
      <c r="B147" s="39"/>
      <c r="C147" s="218" t="s">
        <v>288</v>
      </c>
      <c r="D147" s="218" t="s">
        <v>124</v>
      </c>
      <c r="E147" s="219" t="s">
        <v>435</v>
      </c>
      <c r="F147" s="220" t="s">
        <v>436</v>
      </c>
      <c r="G147" s="221" t="s">
        <v>165</v>
      </c>
      <c r="H147" s="222">
        <v>2</v>
      </c>
      <c r="I147" s="223"/>
      <c r="J147" s="224">
        <f>ROUND(I147*H147,2)</f>
        <v>0</v>
      </c>
      <c r="K147" s="220" t="s">
        <v>1</v>
      </c>
      <c r="L147" s="44"/>
      <c r="M147" s="225" t="s">
        <v>1</v>
      </c>
      <c r="N147" s="226" t="s">
        <v>40</v>
      </c>
      <c r="O147" s="91"/>
      <c r="P147" s="227">
        <f>O147*H147</f>
        <v>0</v>
      </c>
      <c r="Q147" s="227">
        <v>0</v>
      </c>
      <c r="R147" s="227">
        <f>Q147*H147</f>
        <v>0</v>
      </c>
      <c r="S147" s="227">
        <v>0</v>
      </c>
      <c r="T147" s="228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29" t="s">
        <v>140</v>
      </c>
      <c r="AT147" s="229" t="s">
        <v>124</v>
      </c>
      <c r="AU147" s="229" t="s">
        <v>83</v>
      </c>
      <c r="AY147" s="17" t="s">
        <v>121</v>
      </c>
      <c r="BE147" s="230">
        <f>IF(N147="základní",J147,0)</f>
        <v>0</v>
      </c>
      <c r="BF147" s="230">
        <f>IF(N147="snížená",J147,0)</f>
        <v>0</v>
      </c>
      <c r="BG147" s="230">
        <f>IF(N147="zákl. přenesená",J147,0)</f>
        <v>0</v>
      </c>
      <c r="BH147" s="230">
        <f>IF(N147="sníž. přenesená",J147,0)</f>
        <v>0</v>
      </c>
      <c r="BI147" s="230">
        <f>IF(N147="nulová",J147,0)</f>
        <v>0</v>
      </c>
      <c r="BJ147" s="17" t="s">
        <v>83</v>
      </c>
      <c r="BK147" s="230">
        <f>ROUND(I147*H147,2)</f>
        <v>0</v>
      </c>
      <c r="BL147" s="17" t="s">
        <v>140</v>
      </c>
      <c r="BM147" s="229" t="s">
        <v>437</v>
      </c>
    </row>
    <row r="148" s="2" customFormat="1" ht="16.5" customHeight="1">
      <c r="A148" s="38"/>
      <c r="B148" s="39"/>
      <c r="C148" s="218" t="s">
        <v>293</v>
      </c>
      <c r="D148" s="218" t="s">
        <v>124</v>
      </c>
      <c r="E148" s="219" t="s">
        <v>438</v>
      </c>
      <c r="F148" s="220" t="s">
        <v>439</v>
      </c>
      <c r="G148" s="221" t="s">
        <v>165</v>
      </c>
      <c r="H148" s="222">
        <v>2</v>
      </c>
      <c r="I148" s="223"/>
      <c r="J148" s="224">
        <f>ROUND(I148*H148,2)</f>
        <v>0</v>
      </c>
      <c r="K148" s="220" t="s">
        <v>1</v>
      </c>
      <c r="L148" s="44"/>
      <c r="M148" s="225" t="s">
        <v>1</v>
      </c>
      <c r="N148" s="226" t="s">
        <v>40</v>
      </c>
      <c r="O148" s="91"/>
      <c r="P148" s="227">
        <f>O148*H148</f>
        <v>0</v>
      </c>
      <c r="Q148" s="227">
        <v>0</v>
      </c>
      <c r="R148" s="227">
        <f>Q148*H148</f>
        <v>0</v>
      </c>
      <c r="S148" s="227">
        <v>0</v>
      </c>
      <c r="T148" s="228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29" t="s">
        <v>140</v>
      </c>
      <c r="AT148" s="229" t="s">
        <v>124</v>
      </c>
      <c r="AU148" s="229" t="s">
        <v>83</v>
      </c>
      <c r="AY148" s="17" t="s">
        <v>121</v>
      </c>
      <c r="BE148" s="230">
        <f>IF(N148="základní",J148,0)</f>
        <v>0</v>
      </c>
      <c r="BF148" s="230">
        <f>IF(N148="snížená",J148,0)</f>
        <v>0</v>
      </c>
      <c r="BG148" s="230">
        <f>IF(N148="zákl. přenesená",J148,0)</f>
        <v>0</v>
      </c>
      <c r="BH148" s="230">
        <f>IF(N148="sníž. přenesená",J148,0)</f>
        <v>0</v>
      </c>
      <c r="BI148" s="230">
        <f>IF(N148="nulová",J148,0)</f>
        <v>0</v>
      </c>
      <c r="BJ148" s="17" t="s">
        <v>83</v>
      </c>
      <c r="BK148" s="230">
        <f>ROUND(I148*H148,2)</f>
        <v>0</v>
      </c>
      <c r="BL148" s="17" t="s">
        <v>140</v>
      </c>
      <c r="BM148" s="229" t="s">
        <v>440</v>
      </c>
    </row>
    <row r="149" s="2" customFormat="1">
      <c r="A149" s="38"/>
      <c r="B149" s="39"/>
      <c r="C149" s="218" t="s">
        <v>299</v>
      </c>
      <c r="D149" s="218" t="s">
        <v>124</v>
      </c>
      <c r="E149" s="219" t="s">
        <v>441</v>
      </c>
      <c r="F149" s="220" t="s">
        <v>442</v>
      </c>
      <c r="G149" s="221" t="s">
        <v>165</v>
      </c>
      <c r="H149" s="222">
        <v>2</v>
      </c>
      <c r="I149" s="223"/>
      <c r="J149" s="224">
        <f>ROUND(I149*H149,2)</f>
        <v>0</v>
      </c>
      <c r="K149" s="220" t="s">
        <v>1</v>
      </c>
      <c r="L149" s="44"/>
      <c r="M149" s="225" t="s">
        <v>1</v>
      </c>
      <c r="N149" s="226" t="s">
        <v>40</v>
      </c>
      <c r="O149" s="91"/>
      <c r="P149" s="227">
        <f>O149*H149</f>
        <v>0</v>
      </c>
      <c r="Q149" s="227">
        <v>0</v>
      </c>
      <c r="R149" s="227">
        <f>Q149*H149</f>
        <v>0</v>
      </c>
      <c r="S149" s="227">
        <v>0</v>
      </c>
      <c r="T149" s="228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29" t="s">
        <v>140</v>
      </c>
      <c r="AT149" s="229" t="s">
        <v>124</v>
      </c>
      <c r="AU149" s="229" t="s">
        <v>83</v>
      </c>
      <c r="AY149" s="17" t="s">
        <v>121</v>
      </c>
      <c r="BE149" s="230">
        <f>IF(N149="základní",J149,0)</f>
        <v>0</v>
      </c>
      <c r="BF149" s="230">
        <f>IF(N149="snížená",J149,0)</f>
        <v>0</v>
      </c>
      <c r="BG149" s="230">
        <f>IF(N149="zákl. přenesená",J149,0)</f>
        <v>0</v>
      </c>
      <c r="BH149" s="230">
        <f>IF(N149="sníž. přenesená",J149,0)</f>
        <v>0</v>
      </c>
      <c r="BI149" s="230">
        <f>IF(N149="nulová",J149,0)</f>
        <v>0</v>
      </c>
      <c r="BJ149" s="17" t="s">
        <v>83</v>
      </c>
      <c r="BK149" s="230">
        <f>ROUND(I149*H149,2)</f>
        <v>0</v>
      </c>
      <c r="BL149" s="17" t="s">
        <v>140</v>
      </c>
      <c r="BM149" s="229" t="s">
        <v>443</v>
      </c>
    </row>
    <row r="150" s="2" customFormat="1">
      <c r="A150" s="38"/>
      <c r="B150" s="39"/>
      <c r="C150" s="40"/>
      <c r="D150" s="233" t="s">
        <v>285</v>
      </c>
      <c r="E150" s="40"/>
      <c r="F150" s="279" t="s">
        <v>444</v>
      </c>
      <c r="G150" s="40"/>
      <c r="H150" s="40"/>
      <c r="I150" s="280"/>
      <c r="J150" s="40"/>
      <c r="K150" s="40"/>
      <c r="L150" s="44"/>
      <c r="M150" s="281"/>
      <c r="N150" s="282"/>
      <c r="O150" s="91"/>
      <c r="P150" s="91"/>
      <c r="Q150" s="91"/>
      <c r="R150" s="91"/>
      <c r="S150" s="91"/>
      <c r="T150" s="92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T150" s="17" t="s">
        <v>285</v>
      </c>
      <c r="AU150" s="17" t="s">
        <v>83</v>
      </c>
    </row>
    <row r="151" s="2" customFormat="1">
      <c r="A151" s="38"/>
      <c r="B151" s="39"/>
      <c r="C151" s="218" t="s">
        <v>306</v>
      </c>
      <c r="D151" s="218" t="s">
        <v>124</v>
      </c>
      <c r="E151" s="219" t="s">
        <v>445</v>
      </c>
      <c r="F151" s="220" t="s">
        <v>446</v>
      </c>
      <c r="G151" s="221" t="s">
        <v>386</v>
      </c>
      <c r="H151" s="222">
        <v>2</v>
      </c>
      <c r="I151" s="223"/>
      <c r="J151" s="224">
        <f>ROUND(I151*H151,2)</f>
        <v>0</v>
      </c>
      <c r="K151" s="220" t="s">
        <v>1</v>
      </c>
      <c r="L151" s="44"/>
      <c r="M151" s="225" t="s">
        <v>1</v>
      </c>
      <c r="N151" s="226" t="s">
        <v>40</v>
      </c>
      <c r="O151" s="91"/>
      <c r="P151" s="227">
        <f>O151*H151</f>
        <v>0</v>
      </c>
      <c r="Q151" s="227">
        <v>0</v>
      </c>
      <c r="R151" s="227">
        <f>Q151*H151</f>
        <v>0</v>
      </c>
      <c r="S151" s="227">
        <v>0</v>
      </c>
      <c r="T151" s="228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29" t="s">
        <v>140</v>
      </c>
      <c r="AT151" s="229" t="s">
        <v>124</v>
      </c>
      <c r="AU151" s="229" t="s">
        <v>83</v>
      </c>
      <c r="AY151" s="17" t="s">
        <v>121</v>
      </c>
      <c r="BE151" s="230">
        <f>IF(N151="základní",J151,0)</f>
        <v>0</v>
      </c>
      <c r="BF151" s="230">
        <f>IF(N151="snížená",J151,0)</f>
        <v>0</v>
      </c>
      <c r="BG151" s="230">
        <f>IF(N151="zákl. přenesená",J151,0)</f>
        <v>0</v>
      </c>
      <c r="BH151" s="230">
        <f>IF(N151="sníž. přenesená",J151,0)</f>
        <v>0</v>
      </c>
      <c r="BI151" s="230">
        <f>IF(N151="nulová",J151,0)</f>
        <v>0</v>
      </c>
      <c r="BJ151" s="17" t="s">
        <v>83</v>
      </c>
      <c r="BK151" s="230">
        <f>ROUND(I151*H151,2)</f>
        <v>0</v>
      </c>
      <c r="BL151" s="17" t="s">
        <v>140</v>
      </c>
      <c r="BM151" s="229" t="s">
        <v>447</v>
      </c>
    </row>
    <row r="152" s="2" customFormat="1">
      <c r="A152" s="38"/>
      <c r="B152" s="39"/>
      <c r="C152" s="40"/>
      <c r="D152" s="233" t="s">
        <v>285</v>
      </c>
      <c r="E152" s="40"/>
      <c r="F152" s="279" t="s">
        <v>448</v>
      </c>
      <c r="G152" s="40"/>
      <c r="H152" s="40"/>
      <c r="I152" s="280"/>
      <c r="J152" s="40"/>
      <c r="K152" s="40"/>
      <c r="L152" s="44"/>
      <c r="M152" s="281"/>
      <c r="N152" s="282"/>
      <c r="O152" s="91"/>
      <c r="P152" s="91"/>
      <c r="Q152" s="91"/>
      <c r="R152" s="91"/>
      <c r="S152" s="91"/>
      <c r="T152" s="92"/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T152" s="17" t="s">
        <v>285</v>
      </c>
      <c r="AU152" s="17" t="s">
        <v>83</v>
      </c>
    </row>
    <row r="153" s="12" customFormat="1" ht="25.92" customHeight="1">
      <c r="A153" s="12"/>
      <c r="B153" s="202"/>
      <c r="C153" s="203"/>
      <c r="D153" s="204" t="s">
        <v>74</v>
      </c>
      <c r="E153" s="205" t="s">
        <v>449</v>
      </c>
      <c r="F153" s="205" t="s">
        <v>450</v>
      </c>
      <c r="G153" s="203"/>
      <c r="H153" s="203"/>
      <c r="I153" s="206"/>
      <c r="J153" s="207">
        <f>BK153</f>
        <v>0</v>
      </c>
      <c r="K153" s="203"/>
      <c r="L153" s="208"/>
      <c r="M153" s="209"/>
      <c r="N153" s="210"/>
      <c r="O153" s="210"/>
      <c r="P153" s="211">
        <f>SUM(P154:P162)</f>
        <v>0</v>
      </c>
      <c r="Q153" s="210"/>
      <c r="R153" s="211">
        <f>SUM(R154:R162)</f>
        <v>0</v>
      </c>
      <c r="S153" s="210"/>
      <c r="T153" s="212">
        <f>SUM(T154:T162)</f>
        <v>0</v>
      </c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R153" s="213" t="s">
        <v>83</v>
      </c>
      <c r="AT153" s="214" t="s">
        <v>74</v>
      </c>
      <c r="AU153" s="214" t="s">
        <v>75</v>
      </c>
      <c r="AY153" s="213" t="s">
        <v>121</v>
      </c>
      <c r="BK153" s="215">
        <f>SUM(BK154:BK162)</f>
        <v>0</v>
      </c>
    </row>
    <row r="154" s="2" customFormat="1" ht="16.5" customHeight="1">
      <c r="A154" s="38"/>
      <c r="B154" s="39"/>
      <c r="C154" s="218" t="s">
        <v>310</v>
      </c>
      <c r="D154" s="218" t="s">
        <v>124</v>
      </c>
      <c r="E154" s="219" t="s">
        <v>451</v>
      </c>
      <c r="F154" s="220" t="s">
        <v>452</v>
      </c>
      <c r="G154" s="221" t="s">
        <v>302</v>
      </c>
      <c r="H154" s="222">
        <v>4</v>
      </c>
      <c r="I154" s="223"/>
      <c r="J154" s="224">
        <f>ROUND(I154*H154,2)</f>
        <v>0</v>
      </c>
      <c r="K154" s="220" t="s">
        <v>1</v>
      </c>
      <c r="L154" s="44"/>
      <c r="M154" s="225" t="s">
        <v>1</v>
      </c>
      <c r="N154" s="226" t="s">
        <v>40</v>
      </c>
      <c r="O154" s="91"/>
      <c r="P154" s="227">
        <f>O154*H154</f>
        <v>0</v>
      </c>
      <c r="Q154" s="227">
        <v>0</v>
      </c>
      <c r="R154" s="227">
        <f>Q154*H154</f>
        <v>0</v>
      </c>
      <c r="S154" s="227">
        <v>0</v>
      </c>
      <c r="T154" s="228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29" t="s">
        <v>140</v>
      </c>
      <c r="AT154" s="229" t="s">
        <v>124</v>
      </c>
      <c r="AU154" s="229" t="s">
        <v>83</v>
      </c>
      <c r="AY154" s="17" t="s">
        <v>121</v>
      </c>
      <c r="BE154" s="230">
        <f>IF(N154="základní",J154,0)</f>
        <v>0</v>
      </c>
      <c r="BF154" s="230">
        <f>IF(N154="snížená",J154,0)</f>
        <v>0</v>
      </c>
      <c r="BG154" s="230">
        <f>IF(N154="zákl. přenesená",J154,0)</f>
        <v>0</v>
      </c>
      <c r="BH154" s="230">
        <f>IF(N154="sníž. přenesená",J154,0)</f>
        <v>0</v>
      </c>
      <c r="BI154" s="230">
        <f>IF(N154="nulová",J154,0)</f>
        <v>0</v>
      </c>
      <c r="BJ154" s="17" t="s">
        <v>83</v>
      </c>
      <c r="BK154" s="230">
        <f>ROUND(I154*H154,2)</f>
        <v>0</v>
      </c>
      <c r="BL154" s="17" t="s">
        <v>140</v>
      </c>
      <c r="BM154" s="229" t="s">
        <v>453</v>
      </c>
    </row>
    <row r="155" s="2" customFormat="1">
      <c r="A155" s="38"/>
      <c r="B155" s="39"/>
      <c r="C155" s="218" t="s">
        <v>314</v>
      </c>
      <c r="D155" s="218" t="s">
        <v>124</v>
      </c>
      <c r="E155" s="219" t="s">
        <v>454</v>
      </c>
      <c r="F155" s="220" t="s">
        <v>455</v>
      </c>
      <c r="G155" s="221" t="s">
        <v>165</v>
      </c>
      <c r="H155" s="222">
        <v>2</v>
      </c>
      <c r="I155" s="223"/>
      <c r="J155" s="224">
        <f>ROUND(I155*H155,2)</f>
        <v>0</v>
      </c>
      <c r="K155" s="220" t="s">
        <v>1</v>
      </c>
      <c r="L155" s="44"/>
      <c r="M155" s="225" t="s">
        <v>1</v>
      </c>
      <c r="N155" s="226" t="s">
        <v>40</v>
      </c>
      <c r="O155" s="91"/>
      <c r="P155" s="227">
        <f>O155*H155</f>
        <v>0</v>
      </c>
      <c r="Q155" s="227">
        <v>0</v>
      </c>
      <c r="R155" s="227">
        <f>Q155*H155</f>
        <v>0</v>
      </c>
      <c r="S155" s="227">
        <v>0</v>
      </c>
      <c r="T155" s="228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29" t="s">
        <v>140</v>
      </c>
      <c r="AT155" s="229" t="s">
        <v>124</v>
      </c>
      <c r="AU155" s="229" t="s">
        <v>83</v>
      </c>
      <c r="AY155" s="17" t="s">
        <v>121</v>
      </c>
      <c r="BE155" s="230">
        <f>IF(N155="základní",J155,0)</f>
        <v>0</v>
      </c>
      <c r="BF155" s="230">
        <f>IF(N155="snížená",J155,0)</f>
        <v>0</v>
      </c>
      <c r="BG155" s="230">
        <f>IF(N155="zákl. přenesená",J155,0)</f>
        <v>0</v>
      </c>
      <c r="BH155" s="230">
        <f>IF(N155="sníž. přenesená",J155,0)</f>
        <v>0</v>
      </c>
      <c r="BI155" s="230">
        <f>IF(N155="nulová",J155,0)</f>
        <v>0</v>
      </c>
      <c r="BJ155" s="17" t="s">
        <v>83</v>
      </c>
      <c r="BK155" s="230">
        <f>ROUND(I155*H155,2)</f>
        <v>0</v>
      </c>
      <c r="BL155" s="17" t="s">
        <v>140</v>
      </c>
      <c r="BM155" s="229" t="s">
        <v>456</v>
      </c>
    </row>
    <row r="156" s="2" customFormat="1">
      <c r="A156" s="38"/>
      <c r="B156" s="39"/>
      <c r="C156" s="218" t="s">
        <v>319</v>
      </c>
      <c r="D156" s="218" t="s">
        <v>124</v>
      </c>
      <c r="E156" s="219" t="s">
        <v>457</v>
      </c>
      <c r="F156" s="220" t="s">
        <v>458</v>
      </c>
      <c r="G156" s="221" t="s">
        <v>165</v>
      </c>
      <c r="H156" s="222">
        <v>2</v>
      </c>
      <c r="I156" s="223"/>
      <c r="J156" s="224">
        <f>ROUND(I156*H156,2)</f>
        <v>0</v>
      </c>
      <c r="K156" s="220" t="s">
        <v>1</v>
      </c>
      <c r="L156" s="44"/>
      <c r="M156" s="225" t="s">
        <v>1</v>
      </c>
      <c r="N156" s="226" t="s">
        <v>40</v>
      </c>
      <c r="O156" s="91"/>
      <c r="P156" s="227">
        <f>O156*H156</f>
        <v>0</v>
      </c>
      <c r="Q156" s="227">
        <v>0</v>
      </c>
      <c r="R156" s="227">
        <f>Q156*H156</f>
        <v>0</v>
      </c>
      <c r="S156" s="227">
        <v>0</v>
      </c>
      <c r="T156" s="228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29" t="s">
        <v>140</v>
      </c>
      <c r="AT156" s="229" t="s">
        <v>124</v>
      </c>
      <c r="AU156" s="229" t="s">
        <v>83</v>
      </c>
      <c r="AY156" s="17" t="s">
        <v>121</v>
      </c>
      <c r="BE156" s="230">
        <f>IF(N156="základní",J156,0)</f>
        <v>0</v>
      </c>
      <c r="BF156" s="230">
        <f>IF(N156="snížená",J156,0)</f>
        <v>0</v>
      </c>
      <c r="BG156" s="230">
        <f>IF(N156="zákl. přenesená",J156,0)</f>
        <v>0</v>
      </c>
      <c r="BH156" s="230">
        <f>IF(N156="sníž. přenesená",J156,0)</f>
        <v>0</v>
      </c>
      <c r="BI156" s="230">
        <f>IF(N156="nulová",J156,0)</f>
        <v>0</v>
      </c>
      <c r="BJ156" s="17" t="s">
        <v>83</v>
      </c>
      <c r="BK156" s="230">
        <f>ROUND(I156*H156,2)</f>
        <v>0</v>
      </c>
      <c r="BL156" s="17" t="s">
        <v>140</v>
      </c>
      <c r="BM156" s="229" t="s">
        <v>459</v>
      </c>
    </row>
    <row r="157" s="2" customFormat="1" ht="21.75" customHeight="1">
      <c r="A157" s="38"/>
      <c r="B157" s="39"/>
      <c r="C157" s="218" t="s">
        <v>326</v>
      </c>
      <c r="D157" s="218" t="s">
        <v>124</v>
      </c>
      <c r="E157" s="219" t="s">
        <v>460</v>
      </c>
      <c r="F157" s="220" t="s">
        <v>461</v>
      </c>
      <c r="G157" s="221" t="s">
        <v>302</v>
      </c>
      <c r="H157" s="222">
        <v>4</v>
      </c>
      <c r="I157" s="223"/>
      <c r="J157" s="224">
        <f>ROUND(I157*H157,2)</f>
        <v>0</v>
      </c>
      <c r="K157" s="220" t="s">
        <v>1</v>
      </c>
      <c r="L157" s="44"/>
      <c r="M157" s="225" t="s">
        <v>1</v>
      </c>
      <c r="N157" s="226" t="s">
        <v>40</v>
      </c>
      <c r="O157" s="91"/>
      <c r="P157" s="227">
        <f>O157*H157</f>
        <v>0</v>
      </c>
      <c r="Q157" s="227">
        <v>0</v>
      </c>
      <c r="R157" s="227">
        <f>Q157*H157</f>
        <v>0</v>
      </c>
      <c r="S157" s="227">
        <v>0</v>
      </c>
      <c r="T157" s="228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29" t="s">
        <v>140</v>
      </c>
      <c r="AT157" s="229" t="s">
        <v>124</v>
      </c>
      <c r="AU157" s="229" t="s">
        <v>83</v>
      </c>
      <c r="AY157" s="17" t="s">
        <v>121</v>
      </c>
      <c r="BE157" s="230">
        <f>IF(N157="základní",J157,0)</f>
        <v>0</v>
      </c>
      <c r="BF157" s="230">
        <f>IF(N157="snížená",J157,0)</f>
        <v>0</v>
      </c>
      <c r="BG157" s="230">
        <f>IF(N157="zákl. přenesená",J157,0)</f>
        <v>0</v>
      </c>
      <c r="BH157" s="230">
        <f>IF(N157="sníž. přenesená",J157,0)</f>
        <v>0</v>
      </c>
      <c r="BI157" s="230">
        <f>IF(N157="nulová",J157,0)</f>
        <v>0</v>
      </c>
      <c r="BJ157" s="17" t="s">
        <v>83</v>
      </c>
      <c r="BK157" s="230">
        <f>ROUND(I157*H157,2)</f>
        <v>0</v>
      </c>
      <c r="BL157" s="17" t="s">
        <v>140</v>
      </c>
      <c r="BM157" s="229" t="s">
        <v>462</v>
      </c>
    </row>
    <row r="158" s="2" customFormat="1" ht="16.5" customHeight="1">
      <c r="A158" s="38"/>
      <c r="B158" s="39"/>
      <c r="C158" s="218" t="s">
        <v>333</v>
      </c>
      <c r="D158" s="218" t="s">
        <v>124</v>
      </c>
      <c r="E158" s="219" t="s">
        <v>463</v>
      </c>
      <c r="F158" s="220" t="s">
        <v>464</v>
      </c>
      <c r="G158" s="221" t="s">
        <v>302</v>
      </c>
      <c r="H158" s="222">
        <v>2</v>
      </c>
      <c r="I158" s="223"/>
      <c r="J158" s="224">
        <f>ROUND(I158*H158,2)</f>
        <v>0</v>
      </c>
      <c r="K158" s="220" t="s">
        <v>1</v>
      </c>
      <c r="L158" s="44"/>
      <c r="M158" s="225" t="s">
        <v>1</v>
      </c>
      <c r="N158" s="226" t="s">
        <v>40</v>
      </c>
      <c r="O158" s="91"/>
      <c r="P158" s="227">
        <f>O158*H158</f>
        <v>0</v>
      </c>
      <c r="Q158" s="227">
        <v>0</v>
      </c>
      <c r="R158" s="227">
        <f>Q158*H158</f>
        <v>0</v>
      </c>
      <c r="S158" s="227">
        <v>0</v>
      </c>
      <c r="T158" s="228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29" t="s">
        <v>140</v>
      </c>
      <c r="AT158" s="229" t="s">
        <v>124</v>
      </c>
      <c r="AU158" s="229" t="s">
        <v>83</v>
      </c>
      <c r="AY158" s="17" t="s">
        <v>121</v>
      </c>
      <c r="BE158" s="230">
        <f>IF(N158="základní",J158,0)</f>
        <v>0</v>
      </c>
      <c r="BF158" s="230">
        <f>IF(N158="snížená",J158,0)</f>
        <v>0</v>
      </c>
      <c r="BG158" s="230">
        <f>IF(N158="zákl. přenesená",J158,0)</f>
        <v>0</v>
      </c>
      <c r="BH158" s="230">
        <f>IF(N158="sníž. přenesená",J158,0)</f>
        <v>0</v>
      </c>
      <c r="BI158" s="230">
        <f>IF(N158="nulová",J158,0)</f>
        <v>0</v>
      </c>
      <c r="BJ158" s="17" t="s">
        <v>83</v>
      </c>
      <c r="BK158" s="230">
        <f>ROUND(I158*H158,2)</f>
        <v>0</v>
      </c>
      <c r="BL158" s="17" t="s">
        <v>140</v>
      </c>
      <c r="BM158" s="229" t="s">
        <v>465</v>
      </c>
    </row>
    <row r="159" s="2" customFormat="1" ht="16.5" customHeight="1">
      <c r="A159" s="38"/>
      <c r="B159" s="39"/>
      <c r="C159" s="218" t="s">
        <v>339</v>
      </c>
      <c r="D159" s="218" t="s">
        <v>124</v>
      </c>
      <c r="E159" s="219" t="s">
        <v>466</v>
      </c>
      <c r="F159" s="220" t="s">
        <v>467</v>
      </c>
      <c r="G159" s="221" t="s">
        <v>269</v>
      </c>
      <c r="H159" s="222">
        <v>5</v>
      </c>
      <c r="I159" s="223"/>
      <c r="J159" s="224">
        <f>ROUND(I159*H159,2)</f>
        <v>0</v>
      </c>
      <c r="K159" s="220" t="s">
        <v>1</v>
      </c>
      <c r="L159" s="44"/>
      <c r="M159" s="225" t="s">
        <v>1</v>
      </c>
      <c r="N159" s="226" t="s">
        <v>40</v>
      </c>
      <c r="O159" s="91"/>
      <c r="P159" s="227">
        <f>O159*H159</f>
        <v>0</v>
      </c>
      <c r="Q159" s="227">
        <v>0</v>
      </c>
      <c r="R159" s="227">
        <f>Q159*H159</f>
        <v>0</v>
      </c>
      <c r="S159" s="227">
        <v>0</v>
      </c>
      <c r="T159" s="228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29" t="s">
        <v>140</v>
      </c>
      <c r="AT159" s="229" t="s">
        <v>124</v>
      </c>
      <c r="AU159" s="229" t="s">
        <v>83</v>
      </c>
      <c r="AY159" s="17" t="s">
        <v>121</v>
      </c>
      <c r="BE159" s="230">
        <f>IF(N159="základní",J159,0)</f>
        <v>0</v>
      </c>
      <c r="BF159" s="230">
        <f>IF(N159="snížená",J159,0)</f>
        <v>0</v>
      </c>
      <c r="BG159" s="230">
        <f>IF(N159="zákl. přenesená",J159,0)</f>
        <v>0</v>
      </c>
      <c r="BH159" s="230">
        <f>IF(N159="sníž. přenesená",J159,0)</f>
        <v>0</v>
      </c>
      <c r="BI159" s="230">
        <f>IF(N159="nulová",J159,0)</f>
        <v>0</v>
      </c>
      <c r="BJ159" s="17" t="s">
        <v>83</v>
      </c>
      <c r="BK159" s="230">
        <f>ROUND(I159*H159,2)</f>
        <v>0</v>
      </c>
      <c r="BL159" s="17" t="s">
        <v>140</v>
      </c>
      <c r="BM159" s="229" t="s">
        <v>468</v>
      </c>
    </row>
    <row r="160" s="2" customFormat="1" ht="16.5" customHeight="1">
      <c r="A160" s="38"/>
      <c r="B160" s="39"/>
      <c r="C160" s="218" t="s">
        <v>343</v>
      </c>
      <c r="D160" s="218" t="s">
        <v>124</v>
      </c>
      <c r="E160" s="219" t="s">
        <v>469</v>
      </c>
      <c r="F160" s="220" t="s">
        <v>470</v>
      </c>
      <c r="G160" s="221" t="s">
        <v>269</v>
      </c>
      <c r="H160" s="222">
        <v>5</v>
      </c>
      <c r="I160" s="223"/>
      <c r="J160" s="224">
        <f>ROUND(I160*H160,2)</f>
        <v>0</v>
      </c>
      <c r="K160" s="220" t="s">
        <v>1</v>
      </c>
      <c r="L160" s="44"/>
      <c r="M160" s="225" t="s">
        <v>1</v>
      </c>
      <c r="N160" s="226" t="s">
        <v>40</v>
      </c>
      <c r="O160" s="91"/>
      <c r="P160" s="227">
        <f>O160*H160</f>
        <v>0</v>
      </c>
      <c r="Q160" s="227">
        <v>0</v>
      </c>
      <c r="R160" s="227">
        <f>Q160*H160</f>
        <v>0</v>
      </c>
      <c r="S160" s="227">
        <v>0</v>
      </c>
      <c r="T160" s="228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29" t="s">
        <v>140</v>
      </c>
      <c r="AT160" s="229" t="s">
        <v>124</v>
      </c>
      <c r="AU160" s="229" t="s">
        <v>83</v>
      </c>
      <c r="AY160" s="17" t="s">
        <v>121</v>
      </c>
      <c r="BE160" s="230">
        <f>IF(N160="základní",J160,0)</f>
        <v>0</v>
      </c>
      <c r="BF160" s="230">
        <f>IF(N160="snížená",J160,0)</f>
        <v>0</v>
      </c>
      <c r="BG160" s="230">
        <f>IF(N160="zákl. přenesená",J160,0)</f>
        <v>0</v>
      </c>
      <c r="BH160" s="230">
        <f>IF(N160="sníž. přenesená",J160,0)</f>
        <v>0</v>
      </c>
      <c r="BI160" s="230">
        <f>IF(N160="nulová",J160,0)</f>
        <v>0</v>
      </c>
      <c r="BJ160" s="17" t="s">
        <v>83</v>
      </c>
      <c r="BK160" s="230">
        <f>ROUND(I160*H160,2)</f>
        <v>0</v>
      </c>
      <c r="BL160" s="17" t="s">
        <v>140</v>
      </c>
      <c r="BM160" s="229" t="s">
        <v>471</v>
      </c>
    </row>
    <row r="161" s="2" customFormat="1" ht="16.5" customHeight="1">
      <c r="A161" s="38"/>
      <c r="B161" s="39"/>
      <c r="C161" s="218" t="s">
        <v>348</v>
      </c>
      <c r="D161" s="218" t="s">
        <v>124</v>
      </c>
      <c r="E161" s="219" t="s">
        <v>472</v>
      </c>
      <c r="F161" s="220" t="s">
        <v>473</v>
      </c>
      <c r="G161" s="221" t="s">
        <v>179</v>
      </c>
      <c r="H161" s="222">
        <v>8</v>
      </c>
      <c r="I161" s="223"/>
      <c r="J161" s="224">
        <f>ROUND(I161*H161,2)</f>
        <v>0</v>
      </c>
      <c r="K161" s="220" t="s">
        <v>1</v>
      </c>
      <c r="L161" s="44"/>
      <c r="M161" s="225" t="s">
        <v>1</v>
      </c>
      <c r="N161" s="226" t="s">
        <v>40</v>
      </c>
      <c r="O161" s="91"/>
      <c r="P161" s="227">
        <f>O161*H161</f>
        <v>0</v>
      </c>
      <c r="Q161" s="227">
        <v>0</v>
      </c>
      <c r="R161" s="227">
        <f>Q161*H161</f>
        <v>0</v>
      </c>
      <c r="S161" s="227">
        <v>0</v>
      </c>
      <c r="T161" s="228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29" t="s">
        <v>140</v>
      </c>
      <c r="AT161" s="229" t="s">
        <v>124</v>
      </c>
      <c r="AU161" s="229" t="s">
        <v>83</v>
      </c>
      <c r="AY161" s="17" t="s">
        <v>121</v>
      </c>
      <c r="BE161" s="230">
        <f>IF(N161="základní",J161,0)</f>
        <v>0</v>
      </c>
      <c r="BF161" s="230">
        <f>IF(N161="snížená",J161,0)</f>
        <v>0</v>
      </c>
      <c r="BG161" s="230">
        <f>IF(N161="zákl. přenesená",J161,0)</f>
        <v>0</v>
      </c>
      <c r="BH161" s="230">
        <f>IF(N161="sníž. přenesená",J161,0)</f>
        <v>0</v>
      </c>
      <c r="BI161" s="230">
        <f>IF(N161="nulová",J161,0)</f>
        <v>0</v>
      </c>
      <c r="BJ161" s="17" t="s">
        <v>83</v>
      </c>
      <c r="BK161" s="230">
        <f>ROUND(I161*H161,2)</f>
        <v>0</v>
      </c>
      <c r="BL161" s="17" t="s">
        <v>140</v>
      </c>
      <c r="BM161" s="229" t="s">
        <v>474</v>
      </c>
    </row>
    <row r="162" s="2" customFormat="1" ht="21.75" customHeight="1">
      <c r="A162" s="38"/>
      <c r="B162" s="39"/>
      <c r="C162" s="218" t="s">
        <v>353</v>
      </c>
      <c r="D162" s="218" t="s">
        <v>124</v>
      </c>
      <c r="E162" s="219" t="s">
        <v>475</v>
      </c>
      <c r="F162" s="220" t="s">
        <v>476</v>
      </c>
      <c r="G162" s="221" t="s">
        <v>179</v>
      </c>
      <c r="H162" s="222">
        <v>8</v>
      </c>
      <c r="I162" s="223"/>
      <c r="J162" s="224">
        <f>ROUND(I162*H162,2)</f>
        <v>0</v>
      </c>
      <c r="K162" s="220" t="s">
        <v>1</v>
      </c>
      <c r="L162" s="44"/>
      <c r="M162" s="225" t="s">
        <v>1</v>
      </c>
      <c r="N162" s="226" t="s">
        <v>40</v>
      </c>
      <c r="O162" s="91"/>
      <c r="P162" s="227">
        <f>O162*H162</f>
        <v>0</v>
      </c>
      <c r="Q162" s="227">
        <v>0</v>
      </c>
      <c r="R162" s="227">
        <f>Q162*H162</f>
        <v>0</v>
      </c>
      <c r="S162" s="227">
        <v>0</v>
      </c>
      <c r="T162" s="228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29" t="s">
        <v>140</v>
      </c>
      <c r="AT162" s="229" t="s">
        <v>124</v>
      </c>
      <c r="AU162" s="229" t="s">
        <v>83</v>
      </c>
      <c r="AY162" s="17" t="s">
        <v>121</v>
      </c>
      <c r="BE162" s="230">
        <f>IF(N162="základní",J162,0)</f>
        <v>0</v>
      </c>
      <c r="BF162" s="230">
        <f>IF(N162="snížená",J162,0)</f>
        <v>0</v>
      </c>
      <c r="BG162" s="230">
        <f>IF(N162="zákl. přenesená",J162,0)</f>
        <v>0</v>
      </c>
      <c r="BH162" s="230">
        <f>IF(N162="sníž. přenesená",J162,0)</f>
        <v>0</v>
      </c>
      <c r="BI162" s="230">
        <f>IF(N162="nulová",J162,0)</f>
        <v>0</v>
      </c>
      <c r="BJ162" s="17" t="s">
        <v>83</v>
      </c>
      <c r="BK162" s="230">
        <f>ROUND(I162*H162,2)</f>
        <v>0</v>
      </c>
      <c r="BL162" s="17" t="s">
        <v>140</v>
      </c>
      <c r="BM162" s="229" t="s">
        <v>477</v>
      </c>
    </row>
    <row r="163" s="12" customFormat="1" ht="25.92" customHeight="1">
      <c r="A163" s="12"/>
      <c r="B163" s="202"/>
      <c r="C163" s="203"/>
      <c r="D163" s="204" t="s">
        <v>74</v>
      </c>
      <c r="E163" s="205" t="s">
        <v>478</v>
      </c>
      <c r="F163" s="205" t="s">
        <v>479</v>
      </c>
      <c r="G163" s="203"/>
      <c r="H163" s="203"/>
      <c r="I163" s="206"/>
      <c r="J163" s="207">
        <f>BK163</f>
        <v>0</v>
      </c>
      <c r="K163" s="203"/>
      <c r="L163" s="208"/>
      <c r="M163" s="209"/>
      <c r="N163" s="210"/>
      <c r="O163" s="210"/>
      <c r="P163" s="211">
        <f>SUM(P164:P178)</f>
        <v>0</v>
      </c>
      <c r="Q163" s="210"/>
      <c r="R163" s="211">
        <f>SUM(R164:R178)</f>
        <v>0</v>
      </c>
      <c r="S163" s="210"/>
      <c r="T163" s="212">
        <f>SUM(T164:T178)</f>
        <v>0</v>
      </c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R163" s="213" t="s">
        <v>83</v>
      </c>
      <c r="AT163" s="214" t="s">
        <v>74</v>
      </c>
      <c r="AU163" s="214" t="s">
        <v>75</v>
      </c>
      <c r="AY163" s="213" t="s">
        <v>121</v>
      </c>
      <c r="BK163" s="215">
        <f>SUM(BK164:BK178)</f>
        <v>0</v>
      </c>
    </row>
    <row r="164" s="2" customFormat="1">
      <c r="A164" s="38"/>
      <c r="B164" s="39"/>
      <c r="C164" s="218" t="s">
        <v>358</v>
      </c>
      <c r="D164" s="218" t="s">
        <v>124</v>
      </c>
      <c r="E164" s="219" t="s">
        <v>480</v>
      </c>
      <c r="F164" s="220" t="s">
        <v>481</v>
      </c>
      <c r="G164" s="221" t="s">
        <v>482</v>
      </c>
      <c r="H164" s="222">
        <v>1</v>
      </c>
      <c r="I164" s="223"/>
      <c r="J164" s="224">
        <f>ROUND(I164*H164,2)</f>
        <v>0</v>
      </c>
      <c r="K164" s="220" t="s">
        <v>1</v>
      </c>
      <c r="L164" s="44"/>
      <c r="M164" s="225" t="s">
        <v>1</v>
      </c>
      <c r="N164" s="226" t="s">
        <v>40</v>
      </c>
      <c r="O164" s="91"/>
      <c r="P164" s="227">
        <f>O164*H164</f>
        <v>0</v>
      </c>
      <c r="Q164" s="227">
        <v>0</v>
      </c>
      <c r="R164" s="227">
        <f>Q164*H164</f>
        <v>0</v>
      </c>
      <c r="S164" s="227">
        <v>0</v>
      </c>
      <c r="T164" s="228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29" t="s">
        <v>140</v>
      </c>
      <c r="AT164" s="229" t="s">
        <v>124</v>
      </c>
      <c r="AU164" s="229" t="s">
        <v>83</v>
      </c>
      <c r="AY164" s="17" t="s">
        <v>121</v>
      </c>
      <c r="BE164" s="230">
        <f>IF(N164="základní",J164,0)</f>
        <v>0</v>
      </c>
      <c r="BF164" s="230">
        <f>IF(N164="snížená",J164,0)</f>
        <v>0</v>
      </c>
      <c r="BG164" s="230">
        <f>IF(N164="zákl. přenesená",J164,0)</f>
        <v>0</v>
      </c>
      <c r="BH164" s="230">
        <f>IF(N164="sníž. přenesená",J164,0)</f>
        <v>0</v>
      </c>
      <c r="BI164" s="230">
        <f>IF(N164="nulová",J164,0)</f>
        <v>0</v>
      </c>
      <c r="BJ164" s="17" t="s">
        <v>83</v>
      </c>
      <c r="BK164" s="230">
        <f>ROUND(I164*H164,2)</f>
        <v>0</v>
      </c>
      <c r="BL164" s="17" t="s">
        <v>140</v>
      </c>
      <c r="BM164" s="229" t="s">
        <v>483</v>
      </c>
    </row>
    <row r="165" s="2" customFormat="1" ht="16.5" customHeight="1">
      <c r="A165" s="38"/>
      <c r="B165" s="39"/>
      <c r="C165" s="218" t="s">
        <v>362</v>
      </c>
      <c r="D165" s="218" t="s">
        <v>124</v>
      </c>
      <c r="E165" s="219" t="s">
        <v>484</v>
      </c>
      <c r="F165" s="220" t="s">
        <v>485</v>
      </c>
      <c r="G165" s="221" t="s">
        <v>486</v>
      </c>
      <c r="H165" s="222">
        <v>4</v>
      </c>
      <c r="I165" s="223"/>
      <c r="J165" s="224">
        <f>ROUND(I165*H165,2)</f>
        <v>0</v>
      </c>
      <c r="K165" s="220" t="s">
        <v>1</v>
      </c>
      <c r="L165" s="44"/>
      <c r="M165" s="225" t="s">
        <v>1</v>
      </c>
      <c r="N165" s="226" t="s">
        <v>40</v>
      </c>
      <c r="O165" s="91"/>
      <c r="P165" s="227">
        <f>O165*H165</f>
        <v>0</v>
      </c>
      <c r="Q165" s="227">
        <v>0</v>
      </c>
      <c r="R165" s="227">
        <f>Q165*H165</f>
        <v>0</v>
      </c>
      <c r="S165" s="227">
        <v>0</v>
      </c>
      <c r="T165" s="228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29" t="s">
        <v>140</v>
      </c>
      <c r="AT165" s="229" t="s">
        <v>124</v>
      </c>
      <c r="AU165" s="229" t="s">
        <v>83</v>
      </c>
      <c r="AY165" s="17" t="s">
        <v>121</v>
      </c>
      <c r="BE165" s="230">
        <f>IF(N165="základní",J165,0)</f>
        <v>0</v>
      </c>
      <c r="BF165" s="230">
        <f>IF(N165="snížená",J165,0)</f>
        <v>0</v>
      </c>
      <c r="BG165" s="230">
        <f>IF(N165="zákl. přenesená",J165,0)</f>
        <v>0</v>
      </c>
      <c r="BH165" s="230">
        <f>IF(N165="sníž. přenesená",J165,0)</f>
        <v>0</v>
      </c>
      <c r="BI165" s="230">
        <f>IF(N165="nulová",J165,0)</f>
        <v>0</v>
      </c>
      <c r="BJ165" s="17" t="s">
        <v>83</v>
      </c>
      <c r="BK165" s="230">
        <f>ROUND(I165*H165,2)</f>
        <v>0</v>
      </c>
      <c r="BL165" s="17" t="s">
        <v>140</v>
      </c>
      <c r="BM165" s="229" t="s">
        <v>487</v>
      </c>
    </row>
    <row r="166" s="2" customFormat="1" ht="16.5" customHeight="1">
      <c r="A166" s="38"/>
      <c r="B166" s="39"/>
      <c r="C166" s="218" t="s">
        <v>369</v>
      </c>
      <c r="D166" s="218" t="s">
        <v>124</v>
      </c>
      <c r="E166" s="219" t="s">
        <v>488</v>
      </c>
      <c r="F166" s="220" t="s">
        <v>489</v>
      </c>
      <c r="G166" s="221" t="s">
        <v>486</v>
      </c>
      <c r="H166" s="222">
        <v>16</v>
      </c>
      <c r="I166" s="223"/>
      <c r="J166" s="224">
        <f>ROUND(I166*H166,2)</f>
        <v>0</v>
      </c>
      <c r="K166" s="220" t="s">
        <v>1</v>
      </c>
      <c r="L166" s="44"/>
      <c r="M166" s="225" t="s">
        <v>1</v>
      </c>
      <c r="N166" s="226" t="s">
        <v>40</v>
      </c>
      <c r="O166" s="91"/>
      <c r="P166" s="227">
        <f>O166*H166</f>
        <v>0</v>
      </c>
      <c r="Q166" s="227">
        <v>0</v>
      </c>
      <c r="R166" s="227">
        <f>Q166*H166</f>
        <v>0</v>
      </c>
      <c r="S166" s="227">
        <v>0</v>
      </c>
      <c r="T166" s="228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29" t="s">
        <v>140</v>
      </c>
      <c r="AT166" s="229" t="s">
        <v>124</v>
      </c>
      <c r="AU166" s="229" t="s">
        <v>83</v>
      </c>
      <c r="AY166" s="17" t="s">
        <v>121</v>
      </c>
      <c r="BE166" s="230">
        <f>IF(N166="základní",J166,0)</f>
        <v>0</v>
      </c>
      <c r="BF166" s="230">
        <f>IF(N166="snížená",J166,0)</f>
        <v>0</v>
      </c>
      <c r="BG166" s="230">
        <f>IF(N166="zákl. přenesená",J166,0)</f>
        <v>0</v>
      </c>
      <c r="BH166" s="230">
        <f>IF(N166="sníž. přenesená",J166,0)</f>
        <v>0</v>
      </c>
      <c r="BI166" s="230">
        <f>IF(N166="nulová",J166,0)</f>
        <v>0</v>
      </c>
      <c r="BJ166" s="17" t="s">
        <v>83</v>
      </c>
      <c r="BK166" s="230">
        <f>ROUND(I166*H166,2)</f>
        <v>0</v>
      </c>
      <c r="BL166" s="17" t="s">
        <v>140</v>
      </c>
      <c r="BM166" s="229" t="s">
        <v>490</v>
      </c>
    </row>
    <row r="167" s="2" customFormat="1" ht="16.5" customHeight="1">
      <c r="A167" s="38"/>
      <c r="B167" s="39"/>
      <c r="C167" s="218" t="s">
        <v>425</v>
      </c>
      <c r="D167" s="218" t="s">
        <v>124</v>
      </c>
      <c r="E167" s="219" t="s">
        <v>491</v>
      </c>
      <c r="F167" s="220" t="s">
        <v>492</v>
      </c>
      <c r="G167" s="221" t="s">
        <v>486</v>
      </c>
      <c r="H167" s="222">
        <v>8</v>
      </c>
      <c r="I167" s="223"/>
      <c r="J167" s="224">
        <f>ROUND(I167*H167,2)</f>
        <v>0</v>
      </c>
      <c r="K167" s="220" t="s">
        <v>1</v>
      </c>
      <c r="L167" s="44"/>
      <c r="M167" s="225" t="s">
        <v>1</v>
      </c>
      <c r="N167" s="226" t="s">
        <v>40</v>
      </c>
      <c r="O167" s="91"/>
      <c r="P167" s="227">
        <f>O167*H167</f>
        <v>0</v>
      </c>
      <c r="Q167" s="227">
        <v>0</v>
      </c>
      <c r="R167" s="227">
        <f>Q167*H167</f>
        <v>0</v>
      </c>
      <c r="S167" s="227">
        <v>0</v>
      </c>
      <c r="T167" s="228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29" t="s">
        <v>140</v>
      </c>
      <c r="AT167" s="229" t="s">
        <v>124</v>
      </c>
      <c r="AU167" s="229" t="s">
        <v>83</v>
      </c>
      <c r="AY167" s="17" t="s">
        <v>121</v>
      </c>
      <c r="BE167" s="230">
        <f>IF(N167="základní",J167,0)</f>
        <v>0</v>
      </c>
      <c r="BF167" s="230">
        <f>IF(N167="snížená",J167,0)</f>
        <v>0</v>
      </c>
      <c r="BG167" s="230">
        <f>IF(N167="zákl. přenesená",J167,0)</f>
        <v>0</v>
      </c>
      <c r="BH167" s="230">
        <f>IF(N167="sníž. přenesená",J167,0)</f>
        <v>0</v>
      </c>
      <c r="BI167" s="230">
        <f>IF(N167="nulová",J167,0)</f>
        <v>0</v>
      </c>
      <c r="BJ167" s="17" t="s">
        <v>83</v>
      </c>
      <c r="BK167" s="230">
        <f>ROUND(I167*H167,2)</f>
        <v>0</v>
      </c>
      <c r="BL167" s="17" t="s">
        <v>140</v>
      </c>
      <c r="BM167" s="229" t="s">
        <v>493</v>
      </c>
    </row>
    <row r="168" s="2" customFormat="1" ht="16.5" customHeight="1">
      <c r="A168" s="38"/>
      <c r="B168" s="39"/>
      <c r="C168" s="218" t="s">
        <v>494</v>
      </c>
      <c r="D168" s="218" t="s">
        <v>124</v>
      </c>
      <c r="E168" s="219" t="s">
        <v>495</v>
      </c>
      <c r="F168" s="220" t="s">
        <v>496</v>
      </c>
      <c r="G168" s="221" t="s">
        <v>386</v>
      </c>
      <c r="H168" s="222">
        <v>2</v>
      </c>
      <c r="I168" s="223"/>
      <c r="J168" s="224">
        <f>ROUND(I168*H168,2)</f>
        <v>0</v>
      </c>
      <c r="K168" s="220" t="s">
        <v>1</v>
      </c>
      <c r="L168" s="44"/>
      <c r="M168" s="225" t="s">
        <v>1</v>
      </c>
      <c r="N168" s="226" t="s">
        <v>40</v>
      </c>
      <c r="O168" s="91"/>
      <c r="P168" s="227">
        <f>O168*H168</f>
        <v>0</v>
      </c>
      <c r="Q168" s="227">
        <v>0</v>
      </c>
      <c r="R168" s="227">
        <f>Q168*H168</f>
        <v>0</v>
      </c>
      <c r="S168" s="227">
        <v>0</v>
      </c>
      <c r="T168" s="228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29" t="s">
        <v>140</v>
      </c>
      <c r="AT168" s="229" t="s">
        <v>124</v>
      </c>
      <c r="AU168" s="229" t="s">
        <v>83</v>
      </c>
      <c r="AY168" s="17" t="s">
        <v>121</v>
      </c>
      <c r="BE168" s="230">
        <f>IF(N168="základní",J168,0)</f>
        <v>0</v>
      </c>
      <c r="BF168" s="230">
        <f>IF(N168="snížená",J168,0)</f>
        <v>0</v>
      </c>
      <c r="BG168" s="230">
        <f>IF(N168="zákl. přenesená",J168,0)</f>
        <v>0</v>
      </c>
      <c r="BH168" s="230">
        <f>IF(N168="sníž. přenesená",J168,0)</f>
        <v>0</v>
      </c>
      <c r="BI168" s="230">
        <f>IF(N168="nulová",J168,0)</f>
        <v>0</v>
      </c>
      <c r="BJ168" s="17" t="s">
        <v>83</v>
      </c>
      <c r="BK168" s="230">
        <f>ROUND(I168*H168,2)</f>
        <v>0</v>
      </c>
      <c r="BL168" s="17" t="s">
        <v>140</v>
      </c>
      <c r="BM168" s="229" t="s">
        <v>497</v>
      </c>
    </row>
    <row r="169" s="2" customFormat="1" ht="16.5" customHeight="1">
      <c r="A169" s="38"/>
      <c r="B169" s="39"/>
      <c r="C169" s="218" t="s">
        <v>428</v>
      </c>
      <c r="D169" s="218" t="s">
        <v>124</v>
      </c>
      <c r="E169" s="219" t="s">
        <v>498</v>
      </c>
      <c r="F169" s="220" t="s">
        <v>499</v>
      </c>
      <c r="G169" s="221" t="s">
        <v>486</v>
      </c>
      <c r="H169" s="222">
        <v>2</v>
      </c>
      <c r="I169" s="223"/>
      <c r="J169" s="224">
        <f>ROUND(I169*H169,2)</f>
        <v>0</v>
      </c>
      <c r="K169" s="220" t="s">
        <v>1</v>
      </c>
      <c r="L169" s="44"/>
      <c r="M169" s="225" t="s">
        <v>1</v>
      </c>
      <c r="N169" s="226" t="s">
        <v>40</v>
      </c>
      <c r="O169" s="91"/>
      <c r="P169" s="227">
        <f>O169*H169</f>
        <v>0</v>
      </c>
      <c r="Q169" s="227">
        <v>0</v>
      </c>
      <c r="R169" s="227">
        <f>Q169*H169</f>
        <v>0</v>
      </c>
      <c r="S169" s="227">
        <v>0</v>
      </c>
      <c r="T169" s="228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29" t="s">
        <v>140</v>
      </c>
      <c r="AT169" s="229" t="s">
        <v>124</v>
      </c>
      <c r="AU169" s="229" t="s">
        <v>83</v>
      </c>
      <c r="AY169" s="17" t="s">
        <v>121</v>
      </c>
      <c r="BE169" s="230">
        <f>IF(N169="základní",J169,0)</f>
        <v>0</v>
      </c>
      <c r="BF169" s="230">
        <f>IF(N169="snížená",J169,0)</f>
        <v>0</v>
      </c>
      <c r="BG169" s="230">
        <f>IF(N169="zákl. přenesená",J169,0)</f>
        <v>0</v>
      </c>
      <c r="BH169" s="230">
        <f>IF(N169="sníž. přenesená",J169,0)</f>
        <v>0</v>
      </c>
      <c r="BI169" s="230">
        <f>IF(N169="nulová",J169,0)</f>
        <v>0</v>
      </c>
      <c r="BJ169" s="17" t="s">
        <v>83</v>
      </c>
      <c r="BK169" s="230">
        <f>ROUND(I169*H169,2)</f>
        <v>0</v>
      </c>
      <c r="BL169" s="17" t="s">
        <v>140</v>
      </c>
      <c r="BM169" s="229" t="s">
        <v>500</v>
      </c>
    </row>
    <row r="170" s="2" customFormat="1">
      <c r="A170" s="38"/>
      <c r="B170" s="39"/>
      <c r="C170" s="218" t="s">
        <v>501</v>
      </c>
      <c r="D170" s="218" t="s">
        <v>124</v>
      </c>
      <c r="E170" s="219" t="s">
        <v>502</v>
      </c>
      <c r="F170" s="220" t="s">
        <v>503</v>
      </c>
      <c r="G170" s="221" t="s">
        <v>486</v>
      </c>
      <c r="H170" s="222">
        <v>4</v>
      </c>
      <c r="I170" s="223"/>
      <c r="J170" s="224">
        <f>ROUND(I170*H170,2)</f>
        <v>0</v>
      </c>
      <c r="K170" s="220" t="s">
        <v>1</v>
      </c>
      <c r="L170" s="44"/>
      <c r="M170" s="225" t="s">
        <v>1</v>
      </c>
      <c r="N170" s="226" t="s">
        <v>40</v>
      </c>
      <c r="O170" s="91"/>
      <c r="P170" s="227">
        <f>O170*H170</f>
        <v>0</v>
      </c>
      <c r="Q170" s="227">
        <v>0</v>
      </c>
      <c r="R170" s="227">
        <f>Q170*H170</f>
        <v>0</v>
      </c>
      <c r="S170" s="227">
        <v>0</v>
      </c>
      <c r="T170" s="228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29" t="s">
        <v>140</v>
      </c>
      <c r="AT170" s="229" t="s">
        <v>124</v>
      </c>
      <c r="AU170" s="229" t="s">
        <v>83</v>
      </c>
      <c r="AY170" s="17" t="s">
        <v>121</v>
      </c>
      <c r="BE170" s="230">
        <f>IF(N170="základní",J170,0)</f>
        <v>0</v>
      </c>
      <c r="BF170" s="230">
        <f>IF(N170="snížená",J170,0)</f>
        <v>0</v>
      </c>
      <c r="BG170" s="230">
        <f>IF(N170="zákl. přenesená",J170,0)</f>
        <v>0</v>
      </c>
      <c r="BH170" s="230">
        <f>IF(N170="sníž. přenesená",J170,0)</f>
        <v>0</v>
      </c>
      <c r="BI170" s="230">
        <f>IF(N170="nulová",J170,0)</f>
        <v>0</v>
      </c>
      <c r="BJ170" s="17" t="s">
        <v>83</v>
      </c>
      <c r="BK170" s="230">
        <f>ROUND(I170*H170,2)</f>
        <v>0</v>
      </c>
      <c r="BL170" s="17" t="s">
        <v>140</v>
      </c>
      <c r="BM170" s="229" t="s">
        <v>504</v>
      </c>
    </row>
    <row r="171" s="2" customFormat="1" ht="16.5" customHeight="1">
      <c r="A171" s="38"/>
      <c r="B171" s="39"/>
      <c r="C171" s="218" t="s">
        <v>431</v>
      </c>
      <c r="D171" s="218" t="s">
        <v>124</v>
      </c>
      <c r="E171" s="219" t="s">
        <v>505</v>
      </c>
      <c r="F171" s="220" t="s">
        <v>506</v>
      </c>
      <c r="G171" s="221" t="s">
        <v>486</v>
      </c>
      <c r="H171" s="222">
        <v>3</v>
      </c>
      <c r="I171" s="223"/>
      <c r="J171" s="224">
        <f>ROUND(I171*H171,2)</f>
        <v>0</v>
      </c>
      <c r="K171" s="220" t="s">
        <v>1</v>
      </c>
      <c r="L171" s="44"/>
      <c r="M171" s="225" t="s">
        <v>1</v>
      </c>
      <c r="N171" s="226" t="s">
        <v>40</v>
      </c>
      <c r="O171" s="91"/>
      <c r="P171" s="227">
        <f>O171*H171</f>
        <v>0</v>
      </c>
      <c r="Q171" s="227">
        <v>0</v>
      </c>
      <c r="R171" s="227">
        <f>Q171*H171</f>
        <v>0</v>
      </c>
      <c r="S171" s="227">
        <v>0</v>
      </c>
      <c r="T171" s="228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29" t="s">
        <v>140</v>
      </c>
      <c r="AT171" s="229" t="s">
        <v>124</v>
      </c>
      <c r="AU171" s="229" t="s">
        <v>83</v>
      </c>
      <c r="AY171" s="17" t="s">
        <v>121</v>
      </c>
      <c r="BE171" s="230">
        <f>IF(N171="základní",J171,0)</f>
        <v>0</v>
      </c>
      <c r="BF171" s="230">
        <f>IF(N171="snížená",J171,0)</f>
        <v>0</v>
      </c>
      <c r="BG171" s="230">
        <f>IF(N171="zákl. přenesená",J171,0)</f>
        <v>0</v>
      </c>
      <c r="BH171" s="230">
        <f>IF(N171="sníž. přenesená",J171,0)</f>
        <v>0</v>
      </c>
      <c r="BI171" s="230">
        <f>IF(N171="nulová",J171,0)</f>
        <v>0</v>
      </c>
      <c r="BJ171" s="17" t="s">
        <v>83</v>
      </c>
      <c r="BK171" s="230">
        <f>ROUND(I171*H171,2)</f>
        <v>0</v>
      </c>
      <c r="BL171" s="17" t="s">
        <v>140</v>
      </c>
      <c r="BM171" s="229" t="s">
        <v>507</v>
      </c>
    </row>
    <row r="172" s="2" customFormat="1" ht="16.5" customHeight="1">
      <c r="A172" s="38"/>
      <c r="B172" s="39"/>
      <c r="C172" s="218" t="s">
        <v>508</v>
      </c>
      <c r="D172" s="218" t="s">
        <v>124</v>
      </c>
      <c r="E172" s="219" t="s">
        <v>509</v>
      </c>
      <c r="F172" s="220" t="s">
        <v>510</v>
      </c>
      <c r="G172" s="221" t="s">
        <v>486</v>
      </c>
      <c r="H172" s="222">
        <v>4</v>
      </c>
      <c r="I172" s="223"/>
      <c r="J172" s="224">
        <f>ROUND(I172*H172,2)</f>
        <v>0</v>
      </c>
      <c r="K172" s="220" t="s">
        <v>1</v>
      </c>
      <c r="L172" s="44"/>
      <c r="M172" s="225" t="s">
        <v>1</v>
      </c>
      <c r="N172" s="226" t="s">
        <v>40</v>
      </c>
      <c r="O172" s="91"/>
      <c r="P172" s="227">
        <f>O172*H172</f>
        <v>0</v>
      </c>
      <c r="Q172" s="227">
        <v>0</v>
      </c>
      <c r="R172" s="227">
        <f>Q172*H172</f>
        <v>0</v>
      </c>
      <c r="S172" s="227">
        <v>0</v>
      </c>
      <c r="T172" s="228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29" t="s">
        <v>140</v>
      </c>
      <c r="AT172" s="229" t="s">
        <v>124</v>
      </c>
      <c r="AU172" s="229" t="s">
        <v>83</v>
      </c>
      <c r="AY172" s="17" t="s">
        <v>121</v>
      </c>
      <c r="BE172" s="230">
        <f>IF(N172="základní",J172,0)</f>
        <v>0</v>
      </c>
      <c r="BF172" s="230">
        <f>IF(N172="snížená",J172,0)</f>
        <v>0</v>
      </c>
      <c r="BG172" s="230">
        <f>IF(N172="zákl. přenesená",J172,0)</f>
        <v>0</v>
      </c>
      <c r="BH172" s="230">
        <f>IF(N172="sníž. přenesená",J172,0)</f>
        <v>0</v>
      </c>
      <c r="BI172" s="230">
        <f>IF(N172="nulová",J172,0)</f>
        <v>0</v>
      </c>
      <c r="BJ172" s="17" t="s">
        <v>83</v>
      </c>
      <c r="BK172" s="230">
        <f>ROUND(I172*H172,2)</f>
        <v>0</v>
      </c>
      <c r="BL172" s="17" t="s">
        <v>140</v>
      </c>
      <c r="BM172" s="229" t="s">
        <v>511</v>
      </c>
    </row>
    <row r="173" s="2" customFormat="1" ht="16.5" customHeight="1">
      <c r="A173" s="38"/>
      <c r="B173" s="39"/>
      <c r="C173" s="218" t="s">
        <v>434</v>
      </c>
      <c r="D173" s="218" t="s">
        <v>124</v>
      </c>
      <c r="E173" s="219" t="s">
        <v>512</v>
      </c>
      <c r="F173" s="220" t="s">
        <v>513</v>
      </c>
      <c r="G173" s="221" t="s">
        <v>486</v>
      </c>
      <c r="H173" s="222">
        <v>16</v>
      </c>
      <c r="I173" s="223"/>
      <c r="J173" s="224">
        <f>ROUND(I173*H173,2)</f>
        <v>0</v>
      </c>
      <c r="K173" s="220" t="s">
        <v>1</v>
      </c>
      <c r="L173" s="44"/>
      <c r="M173" s="225" t="s">
        <v>1</v>
      </c>
      <c r="N173" s="226" t="s">
        <v>40</v>
      </c>
      <c r="O173" s="91"/>
      <c r="P173" s="227">
        <f>O173*H173</f>
        <v>0</v>
      </c>
      <c r="Q173" s="227">
        <v>0</v>
      </c>
      <c r="R173" s="227">
        <f>Q173*H173</f>
        <v>0</v>
      </c>
      <c r="S173" s="227">
        <v>0</v>
      </c>
      <c r="T173" s="228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29" t="s">
        <v>140</v>
      </c>
      <c r="AT173" s="229" t="s">
        <v>124</v>
      </c>
      <c r="AU173" s="229" t="s">
        <v>83</v>
      </c>
      <c r="AY173" s="17" t="s">
        <v>121</v>
      </c>
      <c r="BE173" s="230">
        <f>IF(N173="základní",J173,0)</f>
        <v>0</v>
      </c>
      <c r="BF173" s="230">
        <f>IF(N173="snížená",J173,0)</f>
        <v>0</v>
      </c>
      <c r="BG173" s="230">
        <f>IF(N173="zákl. přenesená",J173,0)</f>
        <v>0</v>
      </c>
      <c r="BH173" s="230">
        <f>IF(N173="sníž. přenesená",J173,0)</f>
        <v>0</v>
      </c>
      <c r="BI173" s="230">
        <f>IF(N173="nulová",J173,0)</f>
        <v>0</v>
      </c>
      <c r="BJ173" s="17" t="s">
        <v>83</v>
      </c>
      <c r="BK173" s="230">
        <f>ROUND(I173*H173,2)</f>
        <v>0</v>
      </c>
      <c r="BL173" s="17" t="s">
        <v>140</v>
      </c>
      <c r="BM173" s="229" t="s">
        <v>514</v>
      </c>
    </row>
    <row r="174" s="2" customFormat="1" ht="16.5" customHeight="1">
      <c r="A174" s="38"/>
      <c r="B174" s="39"/>
      <c r="C174" s="218" t="s">
        <v>515</v>
      </c>
      <c r="D174" s="218" t="s">
        <v>124</v>
      </c>
      <c r="E174" s="219" t="s">
        <v>516</v>
      </c>
      <c r="F174" s="220" t="s">
        <v>517</v>
      </c>
      <c r="G174" s="221" t="s">
        <v>486</v>
      </c>
      <c r="H174" s="222">
        <v>4</v>
      </c>
      <c r="I174" s="223"/>
      <c r="J174" s="224">
        <f>ROUND(I174*H174,2)</f>
        <v>0</v>
      </c>
      <c r="K174" s="220" t="s">
        <v>1</v>
      </c>
      <c r="L174" s="44"/>
      <c r="M174" s="225" t="s">
        <v>1</v>
      </c>
      <c r="N174" s="226" t="s">
        <v>40</v>
      </c>
      <c r="O174" s="91"/>
      <c r="P174" s="227">
        <f>O174*H174</f>
        <v>0</v>
      </c>
      <c r="Q174" s="227">
        <v>0</v>
      </c>
      <c r="R174" s="227">
        <f>Q174*H174</f>
        <v>0</v>
      </c>
      <c r="S174" s="227">
        <v>0</v>
      </c>
      <c r="T174" s="228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29" t="s">
        <v>140</v>
      </c>
      <c r="AT174" s="229" t="s">
        <v>124</v>
      </c>
      <c r="AU174" s="229" t="s">
        <v>83</v>
      </c>
      <c r="AY174" s="17" t="s">
        <v>121</v>
      </c>
      <c r="BE174" s="230">
        <f>IF(N174="základní",J174,0)</f>
        <v>0</v>
      </c>
      <c r="BF174" s="230">
        <f>IF(N174="snížená",J174,0)</f>
        <v>0</v>
      </c>
      <c r="BG174" s="230">
        <f>IF(N174="zákl. přenesená",J174,0)</f>
        <v>0</v>
      </c>
      <c r="BH174" s="230">
        <f>IF(N174="sníž. přenesená",J174,0)</f>
        <v>0</v>
      </c>
      <c r="BI174" s="230">
        <f>IF(N174="nulová",J174,0)</f>
        <v>0</v>
      </c>
      <c r="BJ174" s="17" t="s">
        <v>83</v>
      </c>
      <c r="BK174" s="230">
        <f>ROUND(I174*H174,2)</f>
        <v>0</v>
      </c>
      <c r="BL174" s="17" t="s">
        <v>140</v>
      </c>
      <c r="BM174" s="229" t="s">
        <v>518</v>
      </c>
    </row>
    <row r="175" s="2" customFormat="1" ht="16.5" customHeight="1">
      <c r="A175" s="38"/>
      <c r="B175" s="39"/>
      <c r="C175" s="218" t="s">
        <v>437</v>
      </c>
      <c r="D175" s="218" t="s">
        <v>124</v>
      </c>
      <c r="E175" s="219" t="s">
        <v>519</v>
      </c>
      <c r="F175" s="220" t="s">
        <v>520</v>
      </c>
      <c r="G175" s="221" t="s">
        <v>486</v>
      </c>
      <c r="H175" s="222">
        <v>4</v>
      </c>
      <c r="I175" s="223"/>
      <c r="J175" s="224">
        <f>ROUND(I175*H175,2)</f>
        <v>0</v>
      </c>
      <c r="K175" s="220" t="s">
        <v>1</v>
      </c>
      <c r="L175" s="44"/>
      <c r="M175" s="225" t="s">
        <v>1</v>
      </c>
      <c r="N175" s="226" t="s">
        <v>40</v>
      </c>
      <c r="O175" s="91"/>
      <c r="P175" s="227">
        <f>O175*H175</f>
        <v>0</v>
      </c>
      <c r="Q175" s="227">
        <v>0</v>
      </c>
      <c r="R175" s="227">
        <f>Q175*H175</f>
        <v>0</v>
      </c>
      <c r="S175" s="227">
        <v>0</v>
      </c>
      <c r="T175" s="228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29" t="s">
        <v>140</v>
      </c>
      <c r="AT175" s="229" t="s">
        <v>124</v>
      </c>
      <c r="AU175" s="229" t="s">
        <v>83</v>
      </c>
      <c r="AY175" s="17" t="s">
        <v>121</v>
      </c>
      <c r="BE175" s="230">
        <f>IF(N175="základní",J175,0)</f>
        <v>0</v>
      </c>
      <c r="BF175" s="230">
        <f>IF(N175="snížená",J175,0)</f>
        <v>0</v>
      </c>
      <c r="BG175" s="230">
        <f>IF(N175="zákl. přenesená",J175,0)</f>
        <v>0</v>
      </c>
      <c r="BH175" s="230">
        <f>IF(N175="sníž. přenesená",J175,0)</f>
        <v>0</v>
      </c>
      <c r="BI175" s="230">
        <f>IF(N175="nulová",J175,0)</f>
        <v>0</v>
      </c>
      <c r="BJ175" s="17" t="s">
        <v>83</v>
      </c>
      <c r="BK175" s="230">
        <f>ROUND(I175*H175,2)</f>
        <v>0</v>
      </c>
      <c r="BL175" s="17" t="s">
        <v>140</v>
      </c>
      <c r="BM175" s="229" t="s">
        <v>521</v>
      </c>
    </row>
    <row r="176" s="2" customFormat="1" ht="16.5" customHeight="1">
      <c r="A176" s="38"/>
      <c r="B176" s="39"/>
      <c r="C176" s="218" t="s">
        <v>522</v>
      </c>
      <c r="D176" s="218" t="s">
        <v>124</v>
      </c>
      <c r="E176" s="219" t="s">
        <v>523</v>
      </c>
      <c r="F176" s="220" t="s">
        <v>524</v>
      </c>
      <c r="G176" s="221" t="s">
        <v>486</v>
      </c>
      <c r="H176" s="222">
        <v>6</v>
      </c>
      <c r="I176" s="223"/>
      <c r="J176" s="224">
        <f>ROUND(I176*H176,2)</f>
        <v>0</v>
      </c>
      <c r="K176" s="220" t="s">
        <v>1</v>
      </c>
      <c r="L176" s="44"/>
      <c r="M176" s="225" t="s">
        <v>1</v>
      </c>
      <c r="N176" s="226" t="s">
        <v>40</v>
      </c>
      <c r="O176" s="91"/>
      <c r="P176" s="227">
        <f>O176*H176</f>
        <v>0</v>
      </c>
      <c r="Q176" s="227">
        <v>0</v>
      </c>
      <c r="R176" s="227">
        <f>Q176*H176</f>
        <v>0</v>
      </c>
      <c r="S176" s="227">
        <v>0</v>
      </c>
      <c r="T176" s="228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29" t="s">
        <v>140</v>
      </c>
      <c r="AT176" s="229" t="s">
        <v>124</v>
      </c>
      <c r="AU176" s="229" t="s">
        <v>83</v>
      </c>
      <c r="AY176" s="17" t="s">
        <v>121</v>
      </c>
      <c r="BE176" s="230">
        <f>IF(N176="základní",J176,0)</f>
        <v>0</v>
      </c>
      <c r="BF176" s="230">
        <f>IF(N176="snížená",J176,0)</f>
        <v>0</v>
      </c>
      <c r="BG176" s="230">
        <f>IF(N176="zákl. přenesená",J176,0)</f>
        <v>0</v>
      </c>
      <c r="BH176" s="230">
        <f>IF(N176="sníž. přenesená",J176,0)</f>
        <v>0</v>
      </c>
      <c r="BI176" s="230">
        <f>IF(N176="nulová",J176,0)</f>
        <v>0</v>
      </c>
      <c r="BJ176" s="17" t="s">
        <v>83</v>
      </c>
      <c r="BK176" s="230">
        <f>ROUND(I176*H176,2)</f>
        <v>0</v>
      </c>
      <c r="BL176" s="17" t="s">
        <v>140</v>
      </c>
      <c r="BM176" s="229" t="s">
        <v>525</v>
      </c>
    </row>
    <row r="177" s="2" customFormat="1" ht="16.5" customHeight="1">
      <c r="A177" s="38"/>
      <c r="B177" s="39"/>
      <c r="C177" s="218" t="s">
        <v>440</v>
      </c>
      <c r="D177" s="218" t="s">
        <v>124</v>
      </c>
      <c r="E177" s="219" t="s">
        <v>526</v>
      </c>
      <c r="F177" s="220" t="s">
        <v>527</v>
      </c>
      <c r="G177" s="221" t="s">
        <v>486</v>
      </c>
      <c r="H177" s="222">
        <v>8</v>
      </c>
      <c r="I177" s="223"/>
      <c r="J177" s="224">
        <f>ROUND(I177*H177,2)</f>
        <v>0</v>
      </c>
      <c r="K177" s="220" t="s">
        <v>1</v>
      </c>
      <c r="L177" s="44"/>
      <c r="M177" s="225" t="s">
        <v>1</v>
      </c>
      <c r="N177" s="226" t="s">
        <v>40</v>
      </c>
      <c r="O177" s="91"/>
      <c r="P177" s="227">
        <f>O177*H177</f>
        <v>0</v>
      </c>
      <c r="Q177" s="227">
        <v>0</v>
      </c>
      <c r="R177" s="227">
        <f>Q177*H177</f>
        <v>0</v>
      </c>
      <c r="S177" s="227">
        <v>0</v>
      </c>
      <c r="T177" s="228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29" t="s">
        <v>140</v>
      </c>
      <c r="AT177" s="229" t="s">
        <v>124</v>
      </c>
      <c r="AU177" s="229" t="s">
        <v>83</v>
      </c>
      <c r="AY177" s="17" t="s">
        <v>121</v>
      </c>
      <c r="BE177" s="230">
        <f>IF(N177="základní",J177,0)</f>
        <v>0</v>
      </c>
      <c r="BF177" s="230">
        <f>IF(N177="snížená",J177,0)</f>
        <v>0</v>
      </c>
      <c r="BG177" s="230">
        <f>IF(N177="zákl. přenesená",J177,0)</f>
        <v>0</v>
      </c>
      <c r="BH177" s="230">
        <f>IF(N177="sníž. přenesená",J177,0)</f>
        <v>0</v>
      </c>
      <c r="BI177" s="230">
        <f>IF(N177="nulová",J177,0)</f>
        <v>0</v>
      </c>
      <c r="BJ177" s="17" t="s">
        <v>83</v>
      </c>
      <c r="BK177" s="230">
        <f>ROUND(I177*H177,2)</f>
        <v>0</v>
      </c>
      <c r="BL177" s="17" t="s">
        <v>140</v>
      </c>
      <c r="BM177" s="229" t="s">
        <v>528</v>
      </c>
    </row>
    <row r="178" s="2" customFormat="1" ht="21.75" customHeight="1">
      <c r="A178" s="38"/>
      <c r="B178" s="39"/>
      <c r="C178" s="218" t="s">
        <v>529</v>
      </c>
      <c r="D178" s="218" t="s">
        <v>124</v>
      </c>
      <c r="E178" s="219" t="s">
        <v>530</v>
      </c>
      <c r="F178" s="220" t="s">
        <v>531</v>
      </c>
      <c r="G178" s="221" t="s">
        <v>486</v>
      </c>
      <c r="H178" s="222">
        <v>4</v>
      </c>
      <c r="I178" s="223"/>
      <c r="J178" s="224">
        <f>ROUND(I178*H178,2)</f>
        <v>0</v>
      </c>
      <c r="K178" s="220" t="s">
        <v>1</v>
      </c>
      <c r="L178" s="44"/>
      <c r="M178" s="225" t="s">
        <v>1</v>
      </c>
      <c r="N178" s="226" t="s">
        <v>40</v>
      </c>
      <c r="O178" s="91"/>
      <c r="P178" s="227">
        <f>O178*H178</f>
        <v>0</v>
      </c>
      <c r="Q178" s="227">
        <v>0</v>
      </c>
      <c r="R178" s="227">
        <f>Q178*H178</f>
        <v>0</v>
      </c>
      <c r="S178" s="227">
        <v>0</v>
      </c>
      <c r="T178" s="228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29" t="s">
        <v>140</v>
      </c>
      <c r="AT178" s="229" t="s">
        <v>124</v>
      </c>
      <c r="AU178" s="229" t="s">
        <v>83</v>
      </c>
      <c r="AY178" s="17" t="s">
        <v>121</v>
      </c>
      <c r="BE178" s="230">
        <f>IF(N178="základní",J178,0)</f>
        <v>0</v>
      </c>
      <c r="BF178" s="230">
        <f>IF(N178="snížená",J178,0)</f>
        <v>0</v>
      </c>
      <c r="BG178" s="230">
        <f>IF(N178="zákl. přenesená",J178,0)</f>
        <v>0</v>
      </c>
      <c r="BH178" s="230">
        <f>IF(N178="sníž. přenesená",J178,0)</f>
        <v>0</v>
      </c>
      <c r="BI178" s="230">
        <f>IF(N178="nulová",J178,0)</f>
        <v>0</v>
      </c>
      <c r="BJ178" s="17" t="s">
        <v>83</v>
      </c>
      <c r="BK178" s="230">
        <f>ROUND(I178*H178,2)</f>
        <v>0</v>
      </c>
      <c r="BL178" s="17" t="s">
        <v>140</v>
      </c>
      <c r="BM178" s="229" t="s">
        <v>532</v>
      </c>
    </row>
    <row r="179" s="12" customFormat="1" ht="25.92" customHeight="1">
      <c r="A179" s="12"/>
      <c r="B179" s="202"/>
      <c r="C179" s="203"/>
      <c r="D179" s="204" t="s">
        <v>74</v>
      </c>
      <c r="E179" s="205" t="s">
        <v>533</v>
      </c>
      <c r="F179" s="205" t="s">
        <v>534</v>
      </c>
      <c r="G179" s="203"/>
      <c r="H179" s="203"/>
      <c r="I179" s="206"/>
      <c r="J179" s="207">
        <f>BK179</f>
        <v>0</v>
      </c>
      <c r="K179" s="203"/>
      <c r="L179" s="208"/>
      <c r="M179" s="209"/>
      <c r="N179" s="210"/>
      <c r="O179" s="210"/>
      <c r="P179" s="211">
        <f>SUM(P180:P186)</f>
        <v>0</v>
      </c>
      <c r="Q179" s="210"/>
      <c r="R179" s="211">
        <f>SUM(R180:R186)</f>
        <v>0</v>
      </c>
      <c r="S179" s="210"/>
      <c r="T179" s="212">
        <f>SUM(T180:T186)</f>
        <v>0</v>
      </c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R179" s="213" t="s">
        <v>83</v>
      </c>
      <c r="AT179" s="214" t="s">
        <v>74</v>
      </c>
      <c r="AU179" s="214" t="s">
        <v>75</v>
      </c>
      <c r="AY179" s="213" t="s">
        <v>121</v>
      </c>
      <c r="BK179" s="215">
        <f>SUM(BK180:BK186)</f>
        <v>0</v>
      </c>
    </row>
    <row r="180" s="2" customFormat="1" ht="16.5" customHeight="1">
      <c r="A180" s="38"/>
      <c r="B180" s="39"/>
      <c r="C180" s="218" t="s">
        <v>443</v>
      </c>
      <c r="D180" s="218" t="s">
        <v>124</v>
      </c>
      <c r="E180" s="219" t="s">
        <v>122</v>
      </c>
      <c r="F180" s="220" t="s">
        <v>535</v>
      </c>
      <c r="G180" s="221" t="s">
        <v>127</v>
      </c>
      <c r="H180" s="222">
        <v>1</v>
      </c>
      <c r="I180" s="223"/>
      <c r="J180" s="224">
        <f>ROUND(I180*H180,2)</f>
        <v>0</v>
      </c>
      <c r="K180" s="220" t="s">
        <v>1</v>
      </c>
      <c r="L180" s="44"/>
      <c r="M180" s="225" t="s">
        <v>1</v>
      </c>
      <c r="N180" s="226" t="s">
        <v>40</v>
      </c>
      <c r="O180" s="91"/>
      <c r="P180" s="227">
        <f>O180*H180</f>
        <v>0</v>
      </c>
      <c r="Q180" s="227">
        <v>0</v>
      </c>
      <c r="R180" s="227">
        <f>Q180*H180</f>
        <v>0</v>
      </c>
      <c r="S180" s="227">
        <v>0</v>
      </c>
      <c r="T180" s="228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29" t="s">
        <v>140</v>
      </c>
      <c r="AT180" s="229" t="s">
        <v>124</v>
      </c>
      <c r="AU180" s="229" t="s">
        <v>83</v>
      </c>
      <c r="AY180" s="17" t="s">
        <v>121</v>
      </c>
      <c r="BE180" s="230">
        <f>IF(N180="základní",J180,0)</f>
        <v>0</v>
      </c>
      <c r="BF180" s="230">
        <f>IF(N180="snížená",J180,0)</f>
        <v>0</v>
      </c>
      <c r="BG180" s="230">
        <f>IF(N180="zákl. přenesená",J180,0)</f>
        <v>0</v>
      </c>
      <c r="BH180" s="230">
        <f>IF(N180="sníž. přenesená",J180,0)</f>
        <v>0</v>
      </c>
      <c r="BI180" s="230">
        <f>IF(N180="nulová",J180,0)</f>
        <v>0</v>
      </c>
      <c r="BJ180" s="17" t="s">
        <v>83</v>
      </c>
      <c r="BK180" s="230">
        <f>ROUND(I180*H180,2)</f>
        <v>0</v>
      </c>
      <c r="BL180" s="17" t="s">
        <v>140</v>
      </c>
      <c r="BM180" s="229" t="s">
        <v>536</v>
      </c>
    </row>
    <row r="181" s="2" customFormat="1" ht="16.5" customHeight="1">
      <c r="A181" s="38"/>
      <c r="B181" s="39"/>
      <c r="C181" s="218" t="s">
        <v>537</v>
      </c>
      <c r="D181" s="218" t="s">
        <v>124</v>
      </c>
      <c r="E181" s="219" t="s">
        <v>538</v>
      </c>
      <c r="F181" s="220" t="s">
        <v>539</v>
      </c>
      <c r="G181" s="221" t="s">
        <v>127</v>
      </c>
      <c r="H181" s="222">
        <v>1</v>
      </c>
      <c r="I181" s="223"/>
      <c r="J181" s="224">
        <f>ROUND(I181*H181,2)</f>
        <v>0</v>
      </c>
      <c r="K181" s="220" t="s">
        <v>1</v>
      </c>
      <c r="L181" s="44"/>
      <c r="M181" s="225" t="s">
        <v>1</v>
      </c>
      <c r="N181" s="226" t="s">
        <v>40</v>
      </c>
      <c r="O181" s="91"/>
      <c r="P181" s="227">
        <f>O181*H181</f>
        <v>0</v>
      </c>
      <c r="Q181" s="227">
        <v>0</v>
      </c>
      <c r="R181" s="227">
        <f>Q181*H181</f>
        <v>0</v>
      </c>
      <c r="S181" s="227">
        <v>0</v>
      </c>
      <c r="T181" s="228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29" t="s">
        <v>140</v>
      </c>
      <c r="AT181" s="229" t="s">
        <v>124</v>
      </c>
      <c r="AU181" s="229" t="s">
        <v>83</v>
      </c>
      <c r="AY181" s="17" t="s">
        <v>121</v>
      </c>
      <c r="BE181" s="230">
        <f>IF(N181="základní",J181,0)</f>
        <v>0</v>
      </c>
      <c r="BF181" s="230">
        <f>IF(N181="snížená",J181,0)</f>
        <v>0</v>
      </c>
      <c r="BG181" s="230">
        <f>IF(N181="zákl. přenesená",J181,0)</f>
        <v>0</v>
      </c>
      <c r="BH181" s="230">
        <f>IF(N181="sníž. přenesená",J181,0)</f>
        <v>0</v>
      </c>
      <c r="BI181" s="230">
        <f>IF(N181="nulová",J181,0)</f>
        <v>0</v>
      </c>
      <c r="BJ181" s="17" t="s">
        <v>83</v>
      </c>
      <c r="BK181" s="230">
        <f>ROUND(I181*H181,2)</f>
        <v>0</v>
      </c>
      <c r="BL181" s="17" t="s">
        <v>140</v>
      </c>
      <c r="BM181" s="229" t="s">
        <v>540</v>
      </c>
    </row>
    <row r="182" s="2" customFormat="1" ht="16.5" customHeight="1">
      <c r="A182" s="38"/>
      <c r="B182" s="39"/>
      <c r="C182" s="218" t="s">
        <v>447</v>
      </c>
      <c r="D182" s="218" t="s">
        <v>124</v>
      </c>
      <c r="E182" s="219" t="s">
        <v>138</v>
      </c>
      <c r="F182" s="220" t="s">
        <v>541</v>
      </c>
      <c r="G182" s="221" t="s">
        <v>127</v>
      </c>
      <c r="H182" s="222">
        <v>1</v>
      </c>
      <c r="I182" s="223"/>
      <c r="J182" s="224">
        <f>ROUND(I182*H182,2)</f>
        <v>0</v>
      </c>
      <c r="K182" s="220" t="s">
        <v>1</v>
      </c>
      <c r="L182" s="44"/>
      <c r="M182" s="225" t="s">
        <v>1</v>
      </c>
      <c r="N182" s="226" t="s">
        <v>40</v>
      </c>
      <c r="O182" s="91"/>
      <c r="P182" s="227">
        <f>O182*H182</f>
        <v>0</v>
      </c>
      <c r="Q182" s="227">
        <v>0</v>
      </c>
      <c r="R182" s="227">
        <f>Q182*H182</f>
        <v>0</v>
      </c>
      <c r="S182" s="227">
        <v>0</v>
      </c>
      <c r="T182" s="228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29" t="s">
        <v>140</v>
      </c>
      <c r="AT182" s="229" t="s">
        <v>124</v>
      </c>
      <c r="AU182" s="229" t="s">
        <v>83</v>
      </c>
      <c r="AY182" s="17" t="s">
        <v>121</v>
      </c>
      <c r="BE182" s="230">
        <f>IF(N182="základní",J182,0)</f>
        <v>0</v>
      </c>
      <c r="BF182" s="230">
        <f>IF(N182="snížená",J182,0)</f>
        <v>0</v>
      </c>
      <c r="BG182" s="230">
        <f>IF(N182="zákl. přenesená",J182,0)</f>
        <v>0</v>
      </c>
      <c r="BH182" s="230">
        <f>IF(N182="sníž. přenesená",J182,0)</f>
        <v>0</v>
      </c>
      <c r="BI182" s="230">
        <f>IF(N182="nulová",J182,0)</f>
        <v>0</v>
      </c>
      <c r="BJ182" s="17" t="s">
        <v>83</v>
      </c>
      <c r="BK182" s="230">
        <f>ROUND(I182*H182,2)</f>
        <v>0</v>
      </c>
      <c r="BL182" s="17" t="s">
        <v>140</v>
      </c>
      <c r="BM182" s="229" t="s">
        <v>542</v>
      </c>
    </row>
    <row r="183" s="2" customFormat="1" ht="16.5" customHeight="1">
      <c r="A183" s="38"/>
      <c r="B183" s="39"/>
      <c r="C183" s="218" t="s">
        <v>543</v>
      </c>
      <c r="D183" s="218" t="s">
        <v>124</v>
      </c>
      <c r="E183" s="219" t="s">
        <v>160</v>
      </c>
      <c r="F183" s="220" t="s">
        <v>544</v>
      </c>
      <c r="G183" s="221" t="s">
        <v>127</v>
      </c>
      <c r="H183" s="222">
        <v>1</v>
      </c>
      <c r="I183" s="223"/>
      <c r="J183" s="224">
        <f>ROUND(I183*H183,2)</f>
        <v>0</v>
      </c>
      <c r="K183" s="220" t="s">
        <v>1</v>
      </c>
      <c r="L183" s="44"/>
      <c r="M183" s="225" t="s">
        <v>1</v>
      </c>
      <c r="N183" s="226" t="s">
        <v>40</v>
      </c>
      <c r="O183" s="91"/>
      <c r="P183" s="227">
        <f>O183*H183</f>
        <v>0</v>
      </c>
      <c r="Q183" s="227">
        <v>0</v>
      </c>
      <c r="R183" s="227">
        <f>Q183*H183</f>
        <v>0</v>
      </c>
      <c r="S183" s="227">
        <v>0</v>
      </c>
      <c r="T183" s="228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229" t="s">
        <v>140</v>
      </c>
      <c r="AT183" s="229" t="s">
        <v>124</v>
      </c>
      <c r="AU183" s="229" t="s">
        <v>83</v>
      </c>
      <c r="AY183" s="17" t="s">
        <v>121</v>
      </c>
      <c r="BE183" s="230">
        <f>IF(N183="základní",J183,0)</f>
        <v>0</v>
      </c>
      <c r="BF183" s="230">
        <f>IF(N183="snížená",J183,0)</f>
        <v>0</v>
      </c>
      <c r="BG183" s="230">
        <f>IF(N183="zákl. přenesená",J183,0)</f>
        <v>0</v>
      </c>
      <c r="BH183" s="230">
        <f>IF(N183="sníž. přenesená",J183,0)</f>
        <v>0</v>
      </c>
      <c r="BI183" s="230">
        <f>IF(N183="nulová",J183,0)</f>
        <v>0</v>
      </c>
      <c r="BJ183" s="17" t="s">
        <v>83</v>
      </c>
      <c r="BK183" s="230">
        <f>ROUND(I183*H183,2)</f>
        <v>0</v>
      </c>
      <c r="BL183" s="17" t="s">
        <v>140</v>
      </c>
      <c r="BM183" s="229" t="s">
        <v>545</v>
      </c>
    </row>
    <row r="184" s="2" customFormat="1" ht="16.5" customHeight="1">
      <c r="A184" s="38"/>
      <c r="B184" s="39"/>
      <c r="C184" s="218" t="s">
        <v>453</v>
      </c>
      <c r="D184" s="218" t="s">
        <v>124</v>
      </c>
      <c r="E184" s="219" t="s">
        <v>546</v>
      </c>
      <c r="F184" s="220" t="s">
        <v>547</v>
      </c>
      <c r="G184" s="221" t="s">
        <v>127</v>
      </c>
      <c r="H184" s="222">
        <v>1</v>
      </c>
      <c r="I184" s="223"/>
      <c r="J184" s="224">
        <f>ROUND(I184*H184,2)</f>
        <v>0</v>
      </c>
      <c r="K184" s="220" t="s">
        <v>1</v>
      </c>
      <c r="L184" s="44"/>
      <c r="M184" s="225" t="s">
        <v>1</v>
      </c>
      <c r="N184" s="226" t="s">
        <v>40</v>
      </c>
      <c r="O184" s="91"/>
      <c r="P184" s="227">
        <f>O184*H184</f>
        <v>0</v>
      </c>
      <c r="Q184" s="227">
        <v>0</v>
      </c>
      <c r="R184" s="227">
        <f>Q184*H184</f>
        <v>0</v>
      </c>
      <c r="S184" s="227">
        <v>0</v>
      </c>
      <c r="T184" s="228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29" t="s">
        <v>140</v>
      </c>
      <c r="AT184" s="229" t="s">
        <v>124</v>
      </c>
      <c r="AU184" s="229" t="s">
        <v>83</v>
      </c>
      <c r="AY184" s="17" t="s">
        <v>121</v>
      </c>
      <c r="BE184" s="230">
        <f>IF(N184="základní",J184,0)</f>
        <v>0</v>
      </c>
      <c r="BF184" s="230">
        <f>IF(N184="snížená",J184,0)</f>
        <v>0</v>
      </c>
      <c r="BG184" s="230">
        <f>IF(N184="zákl. přenesená",J184,0)</f>
        <v>0</v>
      </c>
      <c r="BH184" s="230">
        <f>IF(N184="sníž. přenesená",J184,0)</f>
        <v>0</v>
      </c>
      <c r="BI184" s="230">
        <f>IF(N184="nulová",J184,0)</f>
        <v>0</v>
      </c>
      <c r="BJ184" s="17" t="s">
        <v>83</v>
      </c>
      <c r="BK184" s="230">
        <f>ROUND(I184*H184,2)</f>
        <v>0</v>
      </c>
      <c r="BL184" s="17" t="s">
        <v>140</v>
      </c>
      <c r="BM184" s="229" t="s">
        <v>548</v>
      </c>
    </row>
    <row r="185" s="2" customFormat="1" ht="16.5" customHeight="1">
      <c r="A185" s="38"/>
      <c r="B185" s="39"/>
      <c r="C185" s="218" t="s">
        <v>549</v>
      </c>
      <c r="D185" s="218" t="s">
        <v>124</v>
      </c>
      <c r="E185" s="219" t="s">
        <v>550</v>
      </c>
      <c r="F185" s="220" t="s">
        <v>551</v>
      </c>
      <c r="G185" s="221" t="s">
        <v>127</v>
      </c>
      <c r="H185" s="222">
        <v>1</v>
      </c>
      <c r="I185" s="223"/>
      <c r="J185" s="224">
        <f>ROUND(I185*H185,2)</f>
        <v>0</v>
      </c>
      <c r="K185" s="220" t="s">
        <v>1</v>
      </c>
      <c r="L185" s="44"/>
      <c r="M185" s="225" t="s">
        <v>1</v>
      </c>
      <c r="N185" s="226" t="s">
        <v>40</v>
      </c>
      <c r="O185" s="91"/>
      <c r="P185" s="227">
        <f>O185*H185</f>
        <v>0</v>
      </c>
      <c r="Q185" s="227">
        <v>0</v>
      </c>
      <c r="R185" s="227">
        <f>Q185*H185</f>
        <v>0</v>
      </c>
      <c r="S185" s="227">
        <v>0</v>
      </c>
      <c r="T185" s="228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29" t="s">
        <v>140</v>
      </c>
      <c r="AT185" s="229" t="s">
        <v>124</v>
      </c>
      <c r="AU185" s="229" t="s">
        <v>83</v>
      </c>
      <c r="AY185" s="17" t="s">
        <v>121</v>
      </c>
      <c r="BE185" s="230">
        <f>IF(N185="základní",J185,0)</f>
        <v>0</v>
      </c>
      <c r="BF185" s="230">
        <f>IF(N185="snížená",J185,0)</f>
        <v>0</v>
      </c>
      <c r="BG185" s="230">
        <f>IF(N185="zákl. přenesená",J185,0)</f>
        <v>0</v>
      </c>
      <c r="BH185" s="230">
        <f>IF(N185="sníž. přenesená",J185,0)</f>
        <v>0</v>
      </c>
      <c r="BI185" s="230">
        <f>IF(N185="nulová",J185,0)</f>
        <v>0</v>
      </c>
      <c r="BJ185" s="17" t="s">
        <v>83</v>
      </c>
      <c r="BK185" s="230">
        <f>ROUND(I185*H185,2)</f>
        <v>0</v>
      </c>
      <c r="BL185" s="17" t="s">
        <v>140</v>
      </c>
      <c r="BM185" s="229" t="s">
        <v>552</v>
      </c>
    </row>
    <row r="186" s="2" customFormat="1" ht="16.5" customHeight="1">
      <c r="A186" s="38"/>
      <c r="B186" s="39"/>
      <c r="C186" s="218" t="s">
        <v>456</v>
      </c>
      <c r="D186" s="218" t="s">
        <v>124</v>
      </c>
      <c r="E186" s="219" t="s">
        <v>553</v>
      </c>
      <c r="F186" s="220" t="s">
        <v>554</v>
      </c>
      <c r="G186" s="221" t="s">
        <v>127</v>
      </c>
      <c r="H186" s="222">
        <v>1</v>
      </c>
      <c r="I186" s="223"/>
      <c r="J186" s="224">
        <f>ROUND(I186*H186,2)</f>
        <v>0</v>
      </c>
      <c r="K186" s="220" t="s">
        <v>1</v>
      </c>
      <c r="L186" s="44"/>
      <c r="M186" s="243" t="s">
        <v>1</v>
      </c>
      <c r="N186" s="244" t="s">
        <v>40</v>
      </c>
      <c r="O186" s="245"/>
      <c r="P186" s="246">
        <f>O186*H186</f>
        <v>0</v>
      </c>
      <c r="Q186" s="246">
        <v>0</v>
      </c>
      <c r="R186" s="246">
        <f>Q186*H186</f>
        <v>0</v>
      </c>
      <c r="S186" s="246">
        <v>0</v>
      </c>
      <c r="T186" s="247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29" t="s">
        <v>140</v>
      </c>
      <c r="AT186" s="229" t="s">
        <v>124</v>
      </c>
      <c r="AU186" s="229" t="s">
        <v>83</v>
      </c>
      <c r="AY186" s="17" t="s">
        <v>121</v>
      </c>
      <c r="BE186" s="230">
        <f>IF(N186="základní",J186,0)</f>
        <v>0</v>
      </c>
      <c r="BF186" s="230">
        <f>IF(N186="snížená",J186,0)</f>
        <v>0</v>
      </c>
      <c r="BG186" s="230">
        <f>IF(N186="zákl. přenesená",J186,0)</f>
        <v>0</v>
      </c>
      <c r="BH186" s="230">
        <f>IF(N186="sníž. přenesená",J186,0)</f>
        <v>0</v>
      </c>
      <c r="BI186" s="230">
        <f>IF(N186="nulová",J186,0)</f>
        <v>0</v>
      </c>
      <c r="BJ186" s="17" t="s">
        <v>83</v>
      </c>
      <c r="BK186" s="230">
        <f>ROUND(I186*H186,2)</f>
        <v>0</v>
      </c>
      <c r="BL186" s="17" t="s">
        <v>140</v>
      </c>
      <c r="BM186" s="229" t="s">
        <v>555</v>
      </c>
    </row>
    <row r="187" s="2" customFormat="1" ht="6.96" customHeight="1">
      <c r="A187" s="38"/>
      <c r="B187" s="66"/>
      <c r="C187" s="67"/>
      <c r="D187" s="67"/>
      <c r="E187" s="67"/>
      <c r="F187" s="67"/>
      <c r="G187" s="67"/>
      <c r="H187" s="67"/>
      <c r="I187" s="67"/>
      <c r="J187" s="67"/>
      <c r="K187" s="67"/>
      <c r="L187" s="44"/>
      <c r="M187" s="38"/>
      <c r="O187" s="38"/>
      <c r="P187" s="38"/>
      <c r="Q187" s="38"/>
      <c r="R187" s="38"/>
      <c r="S187" s="38"/>
      <c r="T187" s="38"/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</row>
  </sheetData>
  <sheetProtection sheet="1" autoFilter="0" formatColumns="0" formatRows="0" objects="1" scenarios="1" spinCount="100000" saltValue="LPQukDrTgSul7Sa3YOSMu4DVXGfL/k4dwJ/PWD86SsgTRApOdIbmY8IHwCPRkdqf61rC0ip3KoaAiIM1dBmYgQ==" hashValue="1JcrGS7LVxCPOorwF25tau5ooQl1u7Kcd44I1k2gc6uTNkp+Ard0UGMlVMZ0Fvma4l1yp6YV5lyswQmRnRIHOQ==" algorithmName="SHA-512" password="CC35"/>
  <autoFilter ref="C119:K186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Miroslava Sýkorová</dc:creator>
  <cp:lastModifiedBy>Miroslava Sýkorová</cp:lastModifiedBy>
  <dcterms:created xsi:type="dcterms:W3CDTF">2021-01-13T12:31:41Z</dcterms:created>
  <dcterms:modified xsi:type="dcterms:W3CDTF">2021-01-13T12:31:48Z</dcterms:modified>
</cp:coreProperties>
</file>